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Documents\veb.ch\controlling-standard\Controlling für KMU\français\"/>
    </mc:Choice>
  </mc:AlternateContent>
  <xr:revisionPtr revIDLastSave="0" documentId="13_ncr:1_{8F71B3FB-E2C3-4F8F-AD4A-D42AB74CB76E}" xr6:coauthVersionLast="36" xr6:coauthVersionMax="36" xr10:uidLastSave="{00000000-0000-0000-0000-000000000000}"/>
  <bookViews>
    <workbookView xWindow="0" yWindow="0" windowWidth="27735" windowHeight="10980" xr2:uid="{00000000-000D-0000-FFFF-FFFF00000000}"/>
  </bookViews>
  <sheets>
    <sheet name="chiffres clé" sheetId="2" r:id="rId1"/>
  </sheets>
  <definedNames>
    <definedName name="_xlnm._FilterDatabase" localSheetId="0" hidden="1">'chiffres clé'!$A$2:$M$65</definedName>
    <definedName name="_xlnm.Print_Area" localSheetId="0">'chiffres clé'!$A$1:$M$69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K61" i="2" l="1"/>
  <c r="K63" i="2" l="1"/>
  <c r="K62" i="2"/>
  <c r="K64" i="2" l="1"/>
  <c r="K65" i="2" l="1"/>
  <c r="K60" i="2"/>
  <c r="K59" i="2"/>
  <c r="K57" i="2"/>
  <c r="J58" i="2" s="1"/>
  <c r="K56" i="2"/>
  <c r="H58" i="2" s="1"/>
  <c r="K55" i="2"/>
  <c r="K54" i="2"/>
  <c r="K53" i="2"/>
  <c r="K52" i="2"/>
  <c r="K51" i="2"/>
  <c r="K50" i="2"/>
  <c r="K49" i="2"/>
  <c r="K48" i="2"/>
  <c r="K46" i="2"/>
  <c r="H47" i="2" s="1"/>
  <c r="K47" i="2" s="1"/>
  <c r="K45" i="2"/>
  <c r="K44" i="2"/>
  <c r="K43" i="2"/>
  <c r="K42" i="2"/>
  <c r="K41" i="2"/>
  <c r="K40" i="2"/>
  <c r="K39" i="2"/>
  <c r="K58" i="2" l="1"/>
  <c r="K38" i="2"/>
  <c r="K37" i="2"/>
  <c r="K36" i="2"/>
  <c r="K35" i="2"/>
  <c r="K34" i="2"/>
  <c r="K33" i="2"/>
  <c r="K32" i="2"/>
  <c r="K31" i="2"/>
  <c r="K29" i="2" l="1"/>
  <c r="J30" i="2" s="1"/>
  <c r="K30" i="2" s="1"/>
  <c r="K28" i="2"/>
  <c r="K27" i="2"/>
  <c r="K26" i="2"/>
  <c r="K23" i="2"/>
  <c r="J24" i="2" s="1"/>
  <c r="K24" i="2" s="1"/>
  <c r="K21" i="2"/>
  <c r="J22" i="2" s="1"/>
  <c r="K22" i="2" s="1"/>
  <c r="H20" i="2" l="1"/>
  <c r="J20" i="2"/>
  <c r="K19" i="2"/>
  <c r="J18" i="2"/>
  <c r="K18" i="2" s="1"/>
  <c r="K17" i="2"/>
  <c r="K16" i="2"/>
  <c r="K15" i="2"/>
  <c r="K14" i="2"/>
  <c r="H13" i="2"/>
  <c r="K13" i="2" s="1"/>
  <c r="K12" i="2"/>
  <c r="K11" i="2"/>
  <c r="K10" i="2"/>
  <c r="K9" i="2"/>
  <c r="K8" i="2"/>
  <c r="K7" i="2"/>
  <c r="H5" i="2"/>
  <c r="H6" i="2"/>
  <c r="J6" i="2"/>
  <c r="J5" i="2"/>
  <c r="K5" i="2" l="1"/>
  <c r="L5" i="2" s="1"/>
  <c r="K6" i="2"/>
  <c r="L6" i="2" s="1"/>
  <c r="K20" i="2"/>
  <c r="J4" i="2"/>
  <c r="H4" i="2"/>
  <c r="J3" i="2"/>
  <c r="H3" i="2"/>
  <c r="K3" i="2" l="1"/>
  <c r="L3" i="2" s="1"/>
  <c r="K4" i="2"/>
  <c r="L4" i="2" s="1"/>
</calcChain>
</file>

<file path=xl/sharedStrings.xml><?xml version="1.0" encoding="utf-8"?>
<sst xmlns="http://schemas.openxmlformats.org/spreadsheetml/2006/main" count="454" uniqueCount="268">
  <si>
    <t>EBIT</t>
  </si>
  <si>
    <t>EBITDA</t>
  </si>
  <si>
    <t>NOPAT</t>
  </si>
  <si>
    <t>NOPAT (Net Operating Profit after Tax)
- (Capital employed x WACC)</t>
  </si>
  <si>
    <t>Cost in Excess</t>
  </si>
  <si>
    <t>Billings in Excess</t>
  </si>
  <si>
    <t>20 - 30%</t>
  </si>
  <si>
    <t>150 - 200%</t>
  </si>
  <si>
    <t>Chiffres clés - Aperçu</t>
  </si>
  <si>
    <t>Chiffres clés</t>
  </si>
  <si>
    <t>Domaine d'analyse</t>
  </si>
  <si>
    <t>Description</t>
  </si>
  <si>
    <t>Formule</t>
  </si>
  <si>
    <t>Objectifs</t>
  </si>
  <si>
    <t>Ratio</t>
  </si>
  <si>
    <t>Gestion de la profitabilité</t>
  </si>
  <si>
    <t>Gestion du capital engagé</t>
  </si>
  <si>
    <t>Gestion des liquidités</t>
  </si>
  <si>
    <t>Gestion de la productivité</t>
  </si>
  <si>
    <t>Management des chances et risques</t>
  </si>
  <si>
    <t>Coût des matières</t>
  </si>
  <si>
    <t>Analyse des marges</t>
  </si>
  <si>
    <t>Rendement du capital</t>
  </si>
  <si>
    <t>Structure du bilan</t>
  </si>
  <si>
    <t>Capacité à honorer ses engagements</t>
  </si>
  <si>
    <t>Productivité</t>
  </si>
  <si>
    <t>Volatilité</t>
  </si>
  <si>
    <t>Ventes : écart de prix</t>
  </si>
  <si>
    <t>Ventes : écart de quantité</t>
  </si>
  <si>
    <t>Achats - écarts de prix</t>
  </si>
  <si>
    <t>Matières : écarts de quantité</t>
  </si>
  <si>
    <t>Marge bénéficiaire brute</t>
  </si>
  <si>
    <t>Marge brute</t>
  </si>
  <si>
    <t>Marge contributive
(marge, taux)</t>
  </si>
  <si>
    <t>Seuil de rentabilité quantitative</t>
  </si>
  <si>
    <t>Seuil de rentabilité en valeur</t>
  </si>
  <si>
    <t>Ventes planifiées avec un rendement cible de 10%</t>
  </si>
  <si>
    <t>Marge EBITDA</t>
  </si>
  <si>
    <t>Marge EBIT</t>
  </si>
  <si>
    <t>Rendement des capitaux propres ROE</t>
  </si>
  <si>
    <t>Rendement de l'actif
ROA</t>
  </si>
  <si>
    <t>Rendement des capitaux engagés (ROCE)</t>
  </si>
  <si>
    <t>Rendement de l'investissement
ROI</t>
  </si>
  <si>
    <t>EVA - Economic Value Added</t>
  </si>
  <si>
    <t>Durée moyenne de stockage</t>
  </si>
  <si>
    <t>Niveau de financement des travaux en cours</t>
  </si>
  <si>
    <t xml:space="preserve">Délai de paiement des dettes résultant de l’achat de biens et de prestations de services </t>
  </si>
  <si>
    <t>Rotation des dettes résultant de l’achat de biens et de prestations de services (ex. marchandises comm.)</t>
  </si>
  <si>
    <t>Ratio d'investissement</t>
  </si>
  <si>
    <t>Degré d'autofinancement</t>
  </si>
  <si>
    <t>Ratio de couverture des immobilisations 1</t>
  </si>
  <si>
    <t>Ratio de couverture des immobilisations 2</t>
  </si>
  <si>
    <t>Ratio de liquidité 1</t>
  </si>
  <si>
    <t>Ratio de liquidité 2</t>
  </si>
  <si>
    <t>Ratio de liquidité 3</t>
  </si>
  <si>
    <t>Marge de cash-flow</t>
  </si>
  <si>
    <t>Free Cash-flow</t>
  </si>
  <si>
    <t>Ratio cash-flow- / investissement</t>
  </si>
  <si>
    <t>Endettement effectif</t>
  </si>
  <si>
    <t>Facteur d'endettement</t>
  </si>
  <si>
    <t>Ratio de couverture des intérêts</t>
  </si>
  <si>
    <t>Entrée de commandes par FTE (secteur des ventes)</t>
  </si>
  <si>
    <t>Chiffre d'affaires par FTE</t>
  </si>
  <si>
    <t>Bénéfice brut par m2 (ex. comm. de détail)</t>
  </si>
  <si>
    <t>Chiffre d'affaires par ticket
(ex.  Fastfood)</t>
  </si>
  <si>
    <t>Taux de réalisation des commandes</t>
  </si>
  <si>
    <t>Taux d'occupation
(ex. Hôtellerie)</t>
  </si>
  <si>
    <t>Taux d'occupation
(ex. Industrie classique)</t>
  </si>
  <si>
    <t>Taux de production
(ex. Industrie classique)</t>
  </si>
  <si>
    <t>Intensité de travail du personnel</t>
  </si>
  <si>
    <t>Intensité matérielle</t>
  </si>
  <si>
    <t>Coefficient brut d'exploitation cost-income-ratio</t>
  </si>
  <si>
    <t>Fiabilité des livraisons</t>
  </si>
  <si>
    <t>Respect des délais de livraison</t>
  </si>
  <si>
    <t>Coût de non-conformité
(non conformance cost ratio)</t>
  </si>
  <si>
    <t>Coefficient de variation</t>
  </si>
  <si>
    <r>
      <rPr>
        <u/>
        <sz val="10"/>
        <color theme="1"/>
        <rFont val="Arial"/>
        <family val="2"/>
      </rPr>
      <t>Bénéfice</t>
    </r>
    <r>
      <rPr>
        <sz val="10"/>
        <color theme="1"/>
        <rFont val="Arial"/>
        <family val="2"/>
      </rPr>
      <t xml:space="preserve">
 Fonds propres</t>
    </r>
  </si>
  <si>
    <r>
      <rPr>
        <u/>
        <sz val="10"/>
        <color theme="1"/>
        <rFont val="Arial"/>
        <family val="2"/>
      </rPr>
      <t>EBIT</t>
    </r>
    <r>
      <rPr>
        <sz val="10"/>
        <color theme="1"/>
        <rFont val="Arial"/>
        <family val="2"/>
      </rPr>
      <t xml:space="preserve">
Total de l'actif</t>
    </r>
  </si>
  <si>
    <r>
      <rPr>
        <u/>
        <sz val="10"/>
        <color theme="1"/>
        <rFont val="Arial"/>
        <family val="2"/>
      </rPr>
      <t>EBIT</t>
    </r>
    <r>
      <rPr>
        <sz val="10"/>
        <color theme="1"/>
        <rFont val="Arial"/>
        <family val="2"/>
      </rPr>
      <t xml:space="preserve">
Capital engagé</t>
    </r>
  </si>
  <si>
    <r>
      <rPr>
        <u/>
        <sz val="10"/>
        <color theme="1"/>
        <rFont val="Arial"/>
        <family val="2"/>
      </rPr>
      <t>EBIT</t>
    </r>
    <r>
      <rPr>
        <sz val="10"/>
        <color theme="1"/>
        <rFont val="Arial"/>
        <family val="2"/>
      </rPr>
      <t xml:space="preserve">
  Chiffre d'affaires</t>
    </r>
  </si>
  <si>
    <r>
      <rPr>
        <u/>
        <sz val="10"/>
        <color theme="1"/>
        <rFont val="Arial"/>
        <family val="2"/>
      </rPr>
      <t>EBITDA</t>
    </r>
    <r>
      <rPr>
        <sz val="10"/>
        <color theme="1"/>
        <rFont val="Arial"/>
        <family val="2"/>
      </rPr>
      <t xml:space="preserve">
  Chiffre d'affaires</t>
    </r>
  </si>
  <si>
    <t>Ecart sur ventes</t>
  </si>
  <si>
    <r>
      <rPr>
        <u/>
        <sz val="10"/>
        <color theme="1"/>
        <rFont val="Arial"/>
        <family val="2"/>
      </rPr>
      <t>Fonds propres</t>
    </r>
    <r>
      <rPr>
        <sz val="10"/>
        <color theme="1"/>
        <rFont val="Arial"/>
        <family val="2"/>
      </rPr>
      <t xml:space="preserve">
Total du bilan</t>
    </r>
  </si>
  <si>
    <t>Fonds propres</t>
  </si>
  <si>
    <t>Total du bilan</t>
  </si>
  <si>
    <t>Degré de financement étranger</t>
  </si>
  <si>
    <r>
      <rPr>
        <u/>
        <sz val="10"/>
        <color theme="1"/>
        <rFont val="Arial"/>
        <family val="2"/>
      </rPr>
      <t>Fonds étrangers</t>
    </r>
    <r>
      <rPr>
        <sz val="10"/>
        <color theme="1"/>
        <rFont val="Arial"/>
        <family val="2"/>
      </rPr>
      <t xml:space="preserve">
Total du bilan</t>
    </r>
  </si>
  <si>
    <t>Concordance avec le degré de financement propre</t>
  </si>
  <si>
    <t>Fonds étrangers</t>
  </si>
  <si>
    <r>
      <rPr>
        <u/>
        <sz val="10"/>
        <color theme="1"/>
        <rFont val="Arial"/>
        <family val="2"/>
      </rPr>
      <t>Fonds propres</t>
    </r>
    <r>
      <rPr>
        <sz val="10"/>
        <color theme="1"/>
        <rFont val="Arial"/>
        <family val="2"/>
      </rPr>
      <t xml:space="preserve">
Immobilisations</t>
    </r>
  </si>
  <si>
    <t>Immobilisations</t>
  </si>
  <si>
    <r>
      <rPr>
        <u/>
        <sz val="10"/>
        <color theme="1"/>
        <rFont val="Arial"/>
        <family val="2"/>
      </rPr>
      <t>Fonds propres + Fonds étrangers à long terme</t>
    </r>
    <r>
      <rPr>
        <sz val="10"/>
        <color theme="1"/>
        <rFont val="Arial"/>
        <family val="2"/>
      </rPr>
      <t xml:space="preserve">
Immobilisations</t>
    </r>
  </si>
  <si>
    <t>Indubitablement plus élevé que 100%</t>
  </si>
  <si>
    <t>Fonds permanents</t>
  </si>
  <si>
    <r>
      <rPr>
        <u/>
        <sz val="10"/>
        <color theme="1"/>
        <rFont val="Arial"/>
        <family val="2"/>
      </rPr>
      <t>Liquidités</t>
    </r>
    <r>
      <rPr>
        <sz val="10"/>
        <color theme="1"/>
        <rFont val="Arial"/>
        <family val="2"/>
      </rPr>
      <t xml:space="preserve">
Dettes à court terme</t>
    </r>
  </si>
  <si>
    <r>
      <rPr>
        <u/>
        <sz val="10"/>
        <color theme="1"/>
        <rFont val="Arial"/>
        <family val="2"/>
      </rPr>
      <t>Liquidités + Créances résultant de livraisons et prestations</t>
    </r>
    <r>
      <rPr>
        <sz val="10"/>
        <color theme="1"/>
        <rFont val="Arial"/>
        <family val="2"/>
      </rPr>
      <t xml:space="preserve">
Dettes à court terme</t>
    </r>
  </si>
  <si>
    <t>Minimum à 100%</t>
  </si>
  <si>
    <t>Liquidités</t>
  </si>
  <si>
    <t>Liquidités + créances résultant de livr./prest.</t>
  </si>
  <si>
    <t>Dettes à court terme</t>
  </si>
  <si>
    <r>
      <rPr>
        <u/>
        <sz val="10"/>
        <color theme="1"/>
        <rFont val="Arial"/>
        <family val="2"/>
      </rPr>
      <t>Actifs circulants</t>
    </r>
    <r>
      <rPr>
        <sz val="10"/>
        <color theme="1"/>
        <rFont val="Arial"/>
        <family val="2"/>
      </rPr>
      <t xml:space="preserve">
Dettes à court terme</t>
    </r>
  </si>
  <si>
    <t>Actifs circulants</t>
  </si>
  <si>
    <t>Degré de financement propre</t>
  </si>
  <si>
    <r>
      <rPr>
        <u/>
        <sz val="10"/>
        <color theme="1"/>
        <rFont val="Arial"/>
        <family val="2"/>
      </rPr>
      <t>Bénéfices non distribués</t>
    </r>
    <r>
      <rPr>
        <sz val="10"/>
        <color theme="1"/>
        <rFont val="Arial"/>
        <family val="2"/>
      </rPr>
      <t xml:space="preserve">
Fonds propres</t>
    </r>
  </si>
  <si>
    <t>Bénéfices non distribués</t>
  </si>
  <si>
    <r>
      <rPr>
        <u/>
        <sz val="10"/>
        <color theme="1"/>
        <rFont val="Arial"/>
        <family val="2"/>
      </rPr>
      <t>Frais fixes</t>
    </r>
    <r>
      <rPr>
        <sz val="10"/>
        <color theme="1"/>
        <rFont val="Arial"/>
        <family val="2"/>
      </rPr>
      <t xml:space="preserve">
Marge contributive par unité</t>
    </r>
  </si>
  <si>
    <t>Valeurs cibles spécifiques de l'entreprise</t>
  </si>
  <si>
    <t>Marge contributive
par unité</t>
  </si>
  <si>
    <t>Marge contributive</t>
  </si>
  <si>
    <r>
      <rPr>
        <u/>
        <sz val="10"/>
        <color theme="1"/>
        <rFont val="Arial"/>
        <family val="2"/>
      </rPr>
      <t>Frais fixes</t>
    </r>
    <r>
      <rPr>
        <sz val="10"/>
        <color theme="1"/>
        <rFont val="Arial"/>
        <family val="2"/>
      </rPr>
      <t xml:space="preserve">
Marge contributive</t>
    </r>
  </si>
  <si>
    <t>Frais fixes</t>
  </si>
  <si>
    <r>
      <rPr>
        <u/>
        <sz val="10"/>
        <color theme="1"/>
        <rFont val="Arial"/>
        <family val="2"/>
      </rPr>
      <t>Ventes à crédit</t>
    </r>
    <r>
      <rPr>
        <sz val="10"/>
        <color theme="1"/>
        <rFont val="Arial"/>
        <family val="2"/>
      </rPr>
      <t xml:space="preserve">
Montant moyen des créances résultant des livr. / prest.</t>
    </r>
  </si>
  <si>
    <t>Rotation des créances résultant des livraisons ou des prestations de services</t>
  </si>
  <si>
    <t>Valeurs cibles spécifiques de l'entreprise (cf. délais de paiement)</t>
  </si>
  <si>
    <t>Ventes à crédit</t>
  </si>
  <si>
    <t>Montant moyen des créances</t>
  </si>
  <si>
    <t>Nombre de jours</t>
  </si>
  <si>
    <r>
      <rPr>
        <u/>
        <sz val="10"/>
        <color theme="1"/>
        <rFont val="Arial"/>
        <family val="2"/>
      </rPr>
      <t>365 ou 360 jours</t>
    </r>
    <r>
      <rPr>
        <sz val="10"/>
        <color theme="1"/>
        <rFont val="Arial"/>
        <family val="2"/>
      </rPr>
      <t xml:space="preserve">
Taux de rotation des créances résultant des livr. / prest.</t>
    </r>
  </si>
  <si>
    <t xml:space="preserve">Taux de rotation des créances  </t>
  </si>
  <si>
    <t>Délai de paiement utilisé par les créances résultant des livr / prest.</t>
  </si>
  <si>
    <r>
      <rPr>
        <u/>
        <sz val="10"/>
        <color theme="1"/>
        <rFont val="Arial"/>
        <family val="2"/>
      </rPr>
      <t>Achats à crédit</t>
    </r>
    <r>
      <rPr>
        <sz val="10"/>
        <color theme="1"/>
        <rFont val="Arial"/>
        <family val="2"/>
      </rPr>
      <t xml:space="preserve">
Montant moyen des dettes résultant 
de l'achat de biens et de prestations</t>
    </r>
  </si>
  <si>
    <t>Achats à crédit</t>
  </si>
  <si>
    <r>
      <rPr>
        <u/>
        <sz val="10"/>
        <color theme="1"/>
        <rFont val="Arial"/>
        <family val="2"/>
      </rPr>
      <t>365 ou 360 jours</t>
    </r>
    <r>
      <rPr>
        <sz val="10"/>
        <color theme="1"/>
        <rFont val="Arial"/>
        <family val="2"/>
      </rPr>
      <t xml:space="preserve">
Taux de rotation dettes résultant de l’achat 
de biens et de prestations de services </t>
    </r>
  </si>
  <si>
    <t>Doit coïncider avec le taux de rotation des délais de paiement octroyés aux créances résultant des ventes</t>
  </si>
  <si>
    <t>Rotation des stock 
(ex. march.commerciales.)</t>
  </si>
  <si>
    <t>Valeurs cibles spécifiques de l'entreprise 
(cf. durée de stockage)</t>
  </si>
  <si>
    <t>Charges de marchandises</t>
  </si>
  <si>
    <t>Durée moyenne de stationnement du stock</t>
  </si>
  <si>
    <r>
      <rPr>
        <u/>
        <sz val="10"/>
        <color theme="1"/>
        <rFont val="Arial"/>
        <family val="2"/>
      </rPr>
      <t>365 ou 360 jours</t>
    </r>
    <r>
      <rPr>
        <sz val="10"/>
        <color theme="1"/>
        <rFont val="Arial"/>
        <family val="2"/>
      </rPr>
      <t xml:space="preserve">
Taux de rotation du stock</t>
    </r>
  </si>
  <si>
    <r>
      <rPr>
        <u/>
        <sz val="10"/>
        <color theme="1"/>
        <rFont val="Arial"/>
        <family val="2"/>
      </rPr>
      <t xml:space="preserve">Besoins selon prévision pour </t>
    </r>
    <r>
      <rPr>
        <i/>
        <u/>
        <sz val="10"/>
        <color theme="1"/>
        <rFont val="Arial"/>
        <family val="2"/>
      </rPr>
      <t>n</t>
    </r>
    <r>
      <rPr>
        <u/>
        <sz val="10"/>
        <color theme="1"/>
        <rFont val="Arial"/>
        <family val="2"/>
      </rPr>
      <t xml:space="preserve"> jours</t>
    </r>
    <r>
      <rPr>
        <sz val="10"/>
        <color theme="1"/>
        <rFont val="Arial"/>
        <family val="2"/>
      </rPr>
      <t xml:space="preserve">
Stock à la date de référence</t>
    </r>
  </si>
  <si>
    <t>Stock à la 
date de référence</t>
  </si>
  <si>
    <t>Les valeurs cibles doivent correspondre au délai de renouvellement du stock</t>
  </si>
  <si>
    <t>Comparaisons avec les résultats des entreprises de la branche et du benchmark</t>
  </si>
  <si>
    <t>Comparaisons orientées WACC avec les résultats des entreprises de la branche et du benchmark</t>
  </si>
  <si>
    <t>Bénéfice</t>
  </si>
  <si>
    <t>Capital propre</t>
  </si>
  <si>
    <t>Cash-flow opérationnel</t>
  </si>
  <si>
    <t>Investissement net</t>
  </si>
  <si>
    <t>Cash-flow opérationnel - Investissement net</t>
  </si>
  <si>
    <t>Minimum à 100% dans des "situations stables"</t>
  </si>
  <si>
    <t>Spécifique à chaque entreprise</t>
  </si>
  <si>
    <r>
      <rPr>
        <u/>
        <sz val="10"/>
        <color theme="1"/>
        <rFont val="Arial"/>
        <family val="2"/>
      </rPr>
      <t>Cash-flow opérationnel</t>
    </r>
    <r>
      <rPr>
        <sz val="10"/>
        <color theme="1"/>
        <rFont val="Arial"/>
        <family val="2"/>
      </rPr>
      <t xml:space="preserve">
Chiffre d'affaires</t>
    </r>
  </si>
  <si>
    <t>Chiffre d'affaires</t>
  </si>
  <si>
    <r>
      <rPr>
        <u/>
        <sz val="10"/>
        <color theme="1"/>
        <rFont val="Arial"/>
        <family val="2"/>
      </rPr>
      <t xml:space="preserve">Distribution de dividendes
</t>
    </r>
    <r>
      <rPr>
        <sz val="10"/>
        <color theme="1"/>
        <rFont val="Arial"/>
        <family val="2"/>
      </rPr>
      <t>Cash-flow opérationnel</t>
    </r>
  </si>
  <si>
    <t>Distribution de dividendes</t>
  </si>
  <si>
    <r>
      <rPr>
        <u/>
        <sz val="10"/>
        <color theme="1"/>
        <rFont val="Arial"/>
        <family val="2"/>
      </rPr>
      <t>(Chiffre d'affaires effectif  -  Chiffre d'affaires au point mort)</t>
    </r>
    <r>
      <rPr>
        <sz val="10"/>
        <color theme="1"/>
        <rFont val="Arial"/>
        <family val="2"/>
      </rPr>
      <t xml:space="preserve">
 Chiffre d'affaires effectif</t>
    </r>
  </si>
  <si>
    <t>Valeurs cibles par département spécifiques à chaque entreprise</t>
  </si>
  <si>
    <t>CA effectif 
- CA au point mort</t>
  </si>
  <si>
    <t>Données 
Scénario 1:</t>
  </si>
  <si>
    <t>Données
Scénario 2:</t>
  </si>
  <si>
    <t>CA effectif</t>
  </si>
  <si>
    <t>0 ou chiffre positif</t>
  </si>
  <si>
    <t>Montant des 
travaux en cours</t>
  </si>
  <si>
    <t>Acomptes facturés 
au client</t>
  </si>
  <si>
    <t>Dans l'idéal, dépassement à éviter</t>
  </si>
  <si>
    <t>Valeur positive</t>
  </si>
  <si>
    <t>Capital Employed
(notre ex.: 165'000)
x WACC (ici à: 8%)</t>
  </si>
  <si>
    <r>
      <rPr>
        <u/>
        <sz val="10"/>
        <color theme="1"/>
        <rFont val="Arial"/>
        <family val="2"/>
      </rPr>
      <t>Bénéfice brut</t>
    </r>
    <r>
      <rPr>
        <sz val="10"/>
        <color theme="1"/>
        <rFont val="Arial"/>
        <family val="2"/>
      </rPr>
      <t xml:space="preserve">
  Chiffre d'affaires</t>
    </r>
  </si>
  <si>
    <r>
      <rPr>
        <u/>
        <sz val="10"/>
        <color theme="1"/>
        <rFont val="Arial"/>
        <family val="2"/>
      </rPr>
      <t>Marge contributive</t>
    </r>
    <r>
      <rPr>
        <sz val="10"/>
        <color theme="1"/>
        <rFont val="Arial"/>
        <family val="2"/>
      </rPr>
      <t xml:space="preserve">
  Chiffre d'affaires</t>
    </r>
  </si>
  <si>
    <r>
      <rPr>
        <u/>
        <sz val="10"/>
        <color theme="1"/>
        <rFont val="Arial"/>
        <family val="2"/>
      </rPr>
      <t>Marge brute</t>
    </r>
    <r>
      <rPr>
        <sz val="10"/>
        <color theme="1"/>
        <rFont val="Arial"/>
        <family val="2"/>
      </rPr>
      <t xml:space="preserve">
  Chiffre d'affaires</t>
    </r>
  </si>
  <si>
    <t>Bénéfice brut</t>
  </si>
  <si>
    <r>
      <rPr>
        <u/>
        <sz val="10"/>
        <color theme="1"/>
        <rFont val="Arial"/>
        <family val="2"/>
      </rPr>
      <t>Endettement effectif</t>
    </r>
    <r>
      <rPr>
        <sz val="10"/>
        <color theme="1"/>
        <rFont val="Arial"/>
        <family val="2"/>
      </rPr>
      <t xml:space="preserve">
Cash-flow opérationnel</t>
    </r>
  </si>
  <si>
    <t>Total Fonds étrangers 
- (liquidités + Créances résultant de livr. / prest.)</t>
  </si>
  <si>
    <t>Total fonds étrangers</t>
  </si>
  <si>
    <t>Liquidités +
Créances résultant de livr./prest.</t>
  </si>
  <si>
    <t>Capacité à générer des liquidités</t>
  </si>
  <si>
    <t>5 ou plus élevé</t>
  </si>
  <si>
    <t>Cash-flow opérationnel 
+ Intérêts</t>
  </si>
  <si>
    <t>Intérêts</t>
  </si>
  <si>
    <t>Valeur cible WACC spécifique à chaque entreprise</t>
  </si>
  <si>
    <t>Bénéfice + intérêts</t>
  </si>
  <si>
    <t>Capital engagé pour l'investissement</t>
  </si>
  <si>
    <r>
      <rPr>
        <u/>
        <sz val="10"/>
        <color theme="1"/>
        <rFont val="Arial"/>
        <family val="2"/>
      </rPr>
      <t>Bénéfice + Intérêts</t>
    </r>
    <r>
      <rPr>
        <sz val="10"/>
        <color theme="1"/>
        <rFont val="Arial"/>
        <family val="2"/>
      </rPr>
      <t xml:space="preserve">
Capital engagé pour l'investissement</t>
    </r>
  </si>
  <si>
    <r>
      <rPr>
        <u/>
        <sz val="10"/>
        <color theme="1"/>
        <rFont val="Arial"/>
        <family val="2"/>
      </rPr>
      <t>Frais fixes</t>
    </r>
    <r>
      <rPr>
        <sz val="10"/>
        <color theme="1"/>
        <rFont val="Arial"/>
        <family val="2"/>
      </rPr>
      <t xml:space="preserve">
(Marge contributive - Rentabilité cible)</t>
    </r>
  </si>
  <si>
    <t>Marge contributive 
- Rentabilité du CA cible</t>
  </si>
  <si>
    <t>100% ou plus élevé</t>
  </si>
  <si>
    <t>FTE occupés durant la période d'analyse</t>
  </si>
  <si>
    <r>
      <rPr>
        <u/>
        <sz val="10"/>
        <color theme="1"/>
        <rFont val="Arial"/>
        <family val="2"/>
      </rPr>
      <t>Chiffre d'affaires de la période d'analyse</t>
    </r>
    <r>
      <rPr>
        <sz val="10"/>
        <color theme="1"/>
        <rFont val="Arial"/>
        <family val="2"/>
      </rPr>
      <t xml:space="preserve">
Total FTE</t>
    </r>
  </si>
  <si>
    <t>Chiffre d'affaires de la période d'analyse</t>
  </si>
  <si>
    <t>Total FTE</t>
  </si>
  <si>
    <r>
      <rPr>
        <u/>
        <sz val="10"/>
        <color theme="1"/>
        <rFont val="Arial"/>
        <family val="2"/>
      </rPr>
      <t>Bénéfice brut du point de vente XYZ</t>
    </r>
    <r>
      <rPr>
        <sz val="10"/>
        <color theme="1"/>
        <rFont val="Arial"/>
        <family val="2"/>
      </rPr>
      <t xml:space="preserve">
Surface de vente du point de vente XYZ</t>
    </r>
  </si>
  <si>
    <t>Surface de vente m2</t>
  </si>
  <si>
    <r>
      <rPr>
        <u/>
        <sz val="10"/>
        <color theme="1"/>
        <rFont val="Arial"/>
        <family val="2"/>
      </rPr>
      <t>Ventes site XYZ de la période d'analyse</t>
    </r>
    <r>
      <rPr>
        <sz val="10"/>
        <color theme="1"/>
        <rFont val="Arial"/>
        <family val="2"/>
      </rPr>
      <t xml:space="preserve">
Nombre de transactions (Tickets) de la période d'analyse</t>
    </r>
  </si>
  <si>
    <t>Volume des ventes</t>
  </si>
  <si>
    <t>Nombre de tickets</t>
  </si>
  <si>
    <r>
      <rPr>
        <u/>
        <sz val="10"/>
        <color theme="1"/>
        <rFont val="Arial"/>
        <family val="2"/>
      </rPr>
      <t>Entrée de commandes cumulées et lissées sur 12 mois</t>
    </r>
    <r>
      <rPr>
        <sz val="10"/>
        <color theme="1"/>
        <rFont val="Arial"/>
        <family val="2"/>
      </rPr>
      <t xml:space="preserve">
Volume des offres cumulées et lissées sur 12 mois</t>
    </r>
  </si>
  <si>
    <t>Volume des offres cumulées et lissées sur 12 mois</t>
  </si>
  <si>
    <t xml:space="preserve">Entrées de commandes </t>
  </si>
  <si>
    <r>
      <rPr>
        <u/>
        <sz val="10"/>
        <color theme="1"/>
        <rFont val="Arial"/>
        <family val="2"/>
      </rPr>
      <t>Entrées de commandes (book) sur une période donnée</t>
    </r>
    <r>
      <rPr>
        <sz val="10"/>
        <color theme="1"/>
        <rFont val="Arial"/>
        <family val="2"/>
      </rPr>
      <t xml:space="preserve">
Ventes (bill) sur une période donnée</t>
    </r>
  </si>
  <si>
    <t xml:space="preserve">Ventes </t>
  </si>
  <si>
    <t>&gt; 1 = augmentation du portefeuille de commandes
&lt; 1 = Diminution du portefeuille de commandes</t>
  </si>
  <si>
    <t>Nombre de chambres d'hôtel louées</t>
  </si>
  <si>
    <t>Nombre de chambres d'hôtel vacantes</t>
  </si>
  <si>
    <r>
      <rPr>
        <u/>
        <sz val="10"/>
        <color theme="1"/>
        <rFont val="Arial"/>
        <family val="2"/>
      </rPr>
      <t>Occupation effective (Unités d'œuvres effectives)</t>
    </r>
    <r>
      <rPr>
        <sz val="10"/>
        <color theme="1"/>
        <rFont val="Arial"/>
        <family val="2"/>
      </rPr>
      <t xml:space="preserve">
Occupation planifiée (Unités d'œuvres planifiées)</t>
    </r>
  </si>
  <si>
    <t>Unités d'œuvres planifiées</t>
  </si>
  <si>
    <r>
      <rPr>
        <u/>
        <sz val="10"/>
        <color theme="1"/>
        <rFont val="Arial"/>
        <family val="2"/>
      </rPr>
      <t>Occupation planifiée (Unités d'œuvres standards)</t>
    </r>
    <r>
      <rPr>
        <sz val="10"/>
        <color theme="1"/>
        <rFont val="Arial"/>
        <family val="2"/>
      </rPr>
      <t xml:space="preserve">
Occupation effective (Unités d'œuvre effectives)</t>
    </r>
  </si>
  <si>
    <t>Taux d'occupation x degré de performance</t>
  </si>
  <si>
    <t>Taux d'occupation</t>
  </si>
  <si>
    <t>Degré de performance</t>
  </si>
  <si>
    <t>Degré de performance
(ex. Industrie classique)</t>
  </si>
  <si>
    <t>Frais de personnel</t>
  </si>
  <si>
    <t>Ventes de produits fabriqués</t>
  </si>
  <si>
    <r>
      <rPr>
        <u/>
        <sz val="10"/>
        <color theme="1"/>
        <rFont val="Arial"/>
        <family val="2"/>
      </rPr>
      <t>Charges de matériel</t>
    </r>
    <r>
      <rPr>
        <sz val="10"/>
        <color theme="1"/>
        <rFont val="Arial"/>
        <family val="2"/>
      </rPr>
      <t xml:space="preserve">
Ventes de produits fabriqués</t>
    </r>
  </si>
  <si>
    <t>Charges de matériel</t>
  </si>
  <si>
    <t>Actifs immobilisés</t>
  </si>
  <si>
    <r>
      <rPr>
        <u/>
        <sz val="10"/>
        <color theme="1"/>
        <rFont val="Arial"/>
        <family val="2"/>
      </rPr>
      <t>Actifs immobilisés</t>
    </r>
    <r>
      <rPr>
        <sz val="10"/>
        <color theme="1"/>
        <rFont val="Arial"/>
        <family val="2"/>
      </rPr>
      <t xml:space="preserve">
Total du bilan</t>
    </r>
  </si>
  <si>
    <r>
      <rPr>
        <u/>
        <sz val="10"/>
        <color theme="1"/>
        <rFont val="Arial"/>
        <family val="2"/>
      </rPr>
      <t>Actifs circulants</t>
    </r>
    <r>
      <rPr>
        <sz val="10"/>
        <color theme="1"/>
        <rFont val="Arial"/>
        <family val="2"/>
      </rPr>
      <t xml:space="preserve">
Actifs immobilisés</t>
    </r>
  </si>
  <si>
    <t>Charges (administration)
Revenu opérationnel</t>
  </si>
  <si>
    <t>Revenus opérationnels</t>
  </si>
  <si>
    <t>Devrait se situer au dessus de 90%</t>
  </si>
  <si>
    <t>Total des livraisons avec demande de délais</t>
  </si>
  <si>
    <t>Nombre de livraisons effectuées avec ponctualité</t>
  </si>
  <si>
    <r>
      <rPr>
        <u/>
        <sz val="10"/>
        <color theme="1"/>
        <rFont val="Arial"/>
        <family val="2"/>
      </rPr>
      <t xml:space="preserve">Nombre de livraisons effectuées avec ponctualité 
</t>
    </r>
    <r>
      <rPr>
        <sz val="10"/>
        <color theme="1"/>
        <rFont val="Arial"/>
        <family val="2"/>
      </rPr>
      <t>Total des livraisons effectuées</t>
    </r>
  </si>
  <si>
    <t>Total des livraisons effectuées</t>
  </si>
  <si>
    <r>
      <t xml:space="preserve">Nombre de livraisons effectuées respectant les délais
</t>
    </r>
    <r>
      <rPr>
        <sz val="10"/>
        <color theme="1"/>
        <rFont val="Arial"/>
        <family val="2"/>
      </rPr>
      <t>Total des livraisons avec demande de délais</t>
    </r>
  </si>
  <si>
    <t>Nombre de livraisons effectuées respectant les délais</t>
  </si>
  <si>
    <t>Coût des erreurs selon calcul des coûts</t>
  </si>
  <si>
    <r>
      <rPr>
        <u/>
        <sz val="10"/>
        <color theme="1"/>
        <rFont val="Arial"/>
        <family val="2"/>
      </rPr>
      <t>Coût excédentaire/coût des erreurs selon calcul des coûts</t>
    </r>
    <r>
      <rPr>
        <sz val="10"/>
        <color theme="1"/>
        <rFont val="Arial"/>
        <family val="2"/>
      </rPr>
      <t xml:space="preserve">
Coût préétabli</t>
    </r>
  </si>
  <si>
    <t>Coût préétabli</t>
  </si>
  <si>
    <t>Ecart type du volume journalier des ventes</t>
  </si>
  <si>
    <r>
      <rPr>
        <u/>
        <sz val="10"/>
        <color theme="1"/>
        <rFont val="Arial"/>
        <family val="2"/>
      </rPr>
      <t>Ecart type</t>
    </r>
    <r>
      <rPr>
        <sz val="10"/>
        <color theme="1"/>
        <rFont val="Arial"/>
        <family val="2"/>
      </rPr>
      <t xml:space="preserve">
Valeur moyenne ou budgetée</t>
    </r>
  </si>
  <si>
    <t>Volume journalier des ventes attendu</t>
  </si>
  <si>
    <t>Quantité effective vendue x prix de vente effectif
- Quantité effective vendue x prix de vente préétabli</t>
  </si>
  <si>
    <t>Plage de tolérance 
spécifique à chaque entreprise</t>
  </si>
  <si>
    <t>Quantité effective vendue x prix de vente effectif</t>
  </si>
  <si>
    <t>Quantité effective vendue x prix de vente préétabli</t>
  </si>
  <si>
    <t>Quantité effective achetée x Prix d'achat effectif
- Quantité effective achetée x Prix d'achat préétabli</t>
  </si>
  <si>
    <t>Quantité effective achetée x Prix d'achat préétabli</t>
  </si>
  <si>
    <t>Quantité effective achetée x Prix d'achat effectif</t>
  </si>
  <si>
    <t>Quantité effective utilisée x Prix d'achat préétabli
- Quantité préétablie utilisée x Prix d'achat préétabli</t>
  </si>
  <si>
    <t>Quantité préétablie utilisée x Prix d'achat préétabli</t>
  </si>
  <si>
    <t>Quantité effective utilisée x Prix d'achat préétabli</t>
  </si>
  <si>
    <t>Exemples chiffrés</t>
  </si>
  <si>
    <t>% déterminé sur la valeur 2</t>
  </si>
  <si>
    <t>Marge de sécurité</t>
  </si>
  <si>
    <t>Capital engagé</t>
  </si>
  <si>
    <t>Taux de rotation du stock</t>
  </si>
  <si>
    <t>Règle générale : 30% ou plus</t>
  </si>
  <si>
    <t>En fonction de la branche d'activité
En règle générale: 5 ou moins</t>
  </si>
  <si>
    <r>
      <rPr>
        <u/>
        <sz val="10"/>
        <color theme="1"/>
        <rFont val="Arial"/>
        <family val="2"/>
      </rPr>
      <t>Cash-flow opérationnel + Intérêts</t>
    </r>
    <r>
      <rPr>
        <sz val="10"/>
        <color theme="1"/>
        <rFont val="Arial"/>
        <family val="2"/>
      </rPr>
      <t xml:space="preserve">
Intérêts</t>
    </r>
  </si>
  <si>
    <t>Ratio commandes/facturations (book-to-bill)</t>
  </si>
  <si>
    <t>Nbre de chambres d'hôtels louées durant la période d'analyse
Nbre de chambre d'hôtels vacantes durant la période d'analyse</t>
  </si>
  <si>
    <r>
      <rPr>
        <u/>
        <sz val="10"/>
        <color theme="1"/>
        <rFont val="Arial"/>
        <family val="2"/>
      </rPr>
      <t>Charges de personnel</t>
    </r>
    <r>
      <rPr>
        <sz val="10"/>
        <color theme="1"/>
        <rFont val="Arial"/>
        <family val="2"/>
      </rPr>
      <t xml:space="preserve">
Ventes de produits fabriqués</t>
    </r>
  </si>
  <si>
    <t>Favoris</t>
  </si>
  <si>
    <t>Quantité effective vendue x prix de vente préétabli
- Quantité vendue préétablie  x prix de vente préétabli</t>
  </si>
  <si>
    <t>Quantité vendue préétablie  x prix de vente préétabli</t>
  </si>
  <si>
    <r>
      <rPr>
        <u/>
        <sz val="10"/>
        <color theme="1"/>
        <rFont val="Arial"/>
        <family val="2"/>
      </rPr>
      <t>Charges de marchandises selon compte de résultat</t>
    </r>
    <r>
      <rPr>
        <sz val="10"/>
        <color theme="1"/>
        <rFont val="Arial"/>
        <family val="2"/>
      </rPr>
      <t xml:space="preserve">
Montant moyen du stock</t>
    </r>
  </si>
  <si>
    <t>Couverture de stocks en jours</t>
  </si>
  <si>
    <t>Montant des travaux en cours
-  Montant des demandes d'acomptes facturées au client</t>
  </si>
  <si>
    <t>Montant des demande d'acomptes facturées au client
Montant des travaux en cours</t>
  </si>
  <si>
    <t>Besoins pour 120 jours</t>
  </si>
  <si>
    <t>Montant moyen des dettes résultant d'achats de bien et 
de prestations</t>
  </si>
  <si>
    <t>Taux de rotation des dettes résultant de l’achat de biens et de prestations</t>
  </si>
  <si>
    <t>Doit coïncider ou être supérieur au délai de paiement moyen accordé aux créances résultant des ventes</t>
  </si>
  <si>
    <t>L’intensité des immobilisations</t>
  </si>
  <si>
    <t xml:space="preserve">L’intensité des actifs circulants, </t>
  </si>
  <si>
    <r>
      <rPr>
        <u/>
        <sz val="10"/>
        <color theme="1"/>
        <rFont val="Arial"/>
        <family val="2"/>
      </rPr>
      <t>Actifs circulant</t>
    </r>
    <r>
      <rPr>
        <sz val="10"/>
        <color theme="1"/>
        <rFont val="Arial"/>
        <family val="2"/>
      </rPr>
      <t xml:space="preserve">
Total du bilan</t>
    </r>
  </si>
  <si>
    <r>
      <rPr>
        <u/>
        <sz val="10"/>
        <color theme="1"/>
        <rFont val="Arial"/>
        <family val="2"/>
      </rPr>
      <t>Cash-flow opérationnel</t>
    </r>
    <r>
      <rPr>
        <sz val="10"/>
        <color theme="1"/>
        <rFont val="Arial"/>
        <family val="2"/>
      </rPr>
      <t xml:space="preserve">
Investissements nets</t>
    </r>
  </si>
  <si>
    <t xml:space="preserve">Capacité à verser des dividendes </t>
  </si>
  <si>
    <r>
      <rPr>
        <u/>
        <sz val="10"/>
        <color theme="1"/>
        <rFont val="Arial"/>
        <family val="2"/>
      </rPr>
      <t>Entrées de commandes de la période d'analyse</t>
    </r>
    <r>
      <rPr>
        <sz val="10"/>
        <color theme="1"/>
        <rFont val="Arial"/>
        <family val="2"/>
      </rPr>
      <t xml:space="preserve">
Nombre de FTE du secteur vente durant la période d'analyse</t>
    </r>
  </si>
  <si>
    <t>Entrées de commandes de la période d'analyse</t>
  </si>
  <si>
    <t>Entrées de commandes cumulées et lissées sur 12 mois</t>
  </si>
  <si>
    <t>Idéalement situé à +/- 100%</t>
  </si>
  <si>
    <t>Charges d'administration</t>
  </si>
  <si>
    <t>Doit pratiquement se situer à 100%</t>
  </si>
  <si>
    <t>Une valeur élevée est témoin de la faculté de créer de la substance</t>
  </si>
  <si>
    <t>Indicateur spécifique au secteur financier,
au mieux le ratio doit être le plus bas possible</t>
  </si>
  <si>
    <t>Actif circulant 
Actif circulant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</si>
</sst>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0&quot; CHF&quot;"/>
    <numFmt numFmtId="168" formatCode="#,##0&quot; CHF&quot;"/>
    <numFmt numFmtId="169" formatCode="_ * #,##0.0_ ;_ * \-#,##0.0_ ;_ * &quot;-&quot;??_ ;_ @_ "/>
    <numFmt numFmtId="170" formatCode="&quot;Bedarf für &quot;0&quot; Tage&quot;"/>
    <numFmt numFmtId="171" formatCode="&quot;Besoins pour &quot;0&quot; jours&quot;"/>
    <numFmt numFmtId="172" formatCode="#,##0&quot; jours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4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6" fontId="3" fillId="3" borderId="2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2" borderId="3" xfId="1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9" fontId="3" fillId="3" borderId="3" xfId="2" applyFont="1" applyFill="1" applyBorder="1" applyAlignment="1">
      <alignment horizontal="center" vertical="center"/>
    </xf>
    <xf numFmtId="166" fontId="3" fillId="3" borderId="3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6" fontId="3" fillId="3" borderId="3" xfId="2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7" fontId="3" fillId="2" borderId="3" xfId="1" applyNumberFormat="1" applyFont="1" applyFill="1" applyBorder="1" applyAlignment="1">
      <alignment vertical="center"/>
    </xf>
    <xf numFmtId="9" fontId="3" fillId="2" borderId="3" xfId="2" applyFont="1" applyFill="1" applyBorder="1" applyAlignment="1">
      <alignment vertical="center"/>
    </xf>
    <xf numFmtId="168" fontId="3" fillId="3" borderId="3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5" borderId="2" xfId="0" applyNumberFormat="1" applyFont="1" applyFill="1" applyBorder="1" applyAlignment="1">
      <alignment vertical="center" wrapText="1"/>
    </xf>
    <xf numFmtId="0" fontId="4" fillId="5" borderId="3" xfId="0" applyNumberFormat="1" applyFont="1" applyFill="1" applyBorder="1" applyAlignment="1">
      <alignment vertical="center" wrapText="1"/>
    </xf>
    <xf numFmtId="0" fontId="4" fillId="5" borderId="4" xfId="0" applyNumberFormat="1" applyFont="1" applyFill="1" applyBorder="1" applyAlignment="1">
      <alignment vertical="center" wrapText="1"/>
    </xf>
    <xf numFmtId="169" fontId="3" fillId="3" borderId="3" xfId="0" applyNumberFormat="1" applyFont="1" applyFill="1" applyBorder="1" applyAlignment="1">
      <alignment vertical="center"/>
    </xf>
    <xf numFmtId="169" fontId="3" fillId="2" borderId="3" xfId="0" applyNumberFormat="1" applyFont="1" applyFill="1" applyBorder="1" applyAlignment="1">
      <alignment vertical="center"/>
    </xf>
    <xf numFmtId="170" fontId="3" fillId="0" borderId="3" xfId="0" applyNumberFormat="1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vertical="center"/>
    </xf>
    <xf numFmtId="9" fontId="3" fillId="3" borderId="3" xfId="2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4" xfId="0" applyFont="1" applyBorder="1" applyAlignment="1">
      <alignment vertical="center" wrapText="1"/>
    </xf>
    <xf numFmtId="165" fontId="3" fillId="2" borderId="4" xfId="1" applyNumberFormat="1" applyFont="1" applyFill="1" applyBorder="1" applyAlignment="1">
      <alignment vertical="center"/>
    </xf>
    <xf numFmtId="166" fontId="3" fillId="2" borderId="3" xfId="2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textRotation="90" wrapText="1"/>
    </xf>
    <xf numFmtId="171" fontId="3" fillId="0" borderId="3" xfId="0" applyNumberFormat="1" applyFont="1" applyBorder="1" applyAlignment="1">
      <alignment horizontal="left" vertical="center"/>
    </xf>
    <xf numFmtId="172" fontId="3" fillId="3" borderId="3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4" fillId="6" borderId="3" xfId="0" applyNumberFormat="1" applyFont="1" applyFill="1" applyBorder="1" applyAlignment="1">
      <alignment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vertical="center" wrapText="1"/>
    </xf>
    <xf numFmtId="0" fontId="4" fillId="6" borderId="0" xfId="0" applyNumberFormat="1" applyFont="1" applyFill="1" applyAlignment="1">
      <alignment vertical="center" wrapText="1"/>
    </xf>
    <xf numFmtId="0" fontId="4" fillId="6" borderId="3" xfId="0" applyNumberFormat="1" applyFont="1" applyFill="1" applyBorder="1" applyAlignment="1">
      <alignment horizontal="left" vertical="center" wrapText="1" indent="2"/>
    </xf>
    <xf numFmtId="0" fontId="4" fillId="6" borderId="3" xfId="0" applyNumberFormat="1" applyFont="1" applyFill="1" applyBorder="1" applyAlignment="1">
      <alignment horizontal="left" vertical="center" wrapText="1" indent="3"/>
    </xf>
    <xf numFmtId="0" fontId="4" fillId="6" borderId="3" xfId="0" applyNumberFormat="1" applyFont="1" applyFill="1" applyBorder="1" applyAlignment="1">
      <alignment horizontal="left" vertical="center" wrapText="1" indent="5"/>
    </xf>
    <xf numFmtId="0" fontId="4" fillId="6" borderId="3" xfId="0" applyNumberFormat="1" applyFont="1" applyFill="1" applyBorder="1" applyAlignment="1">
      <alignment horizontal="left" vertical="center" wrapText="1" indent="7"/>
    </xf>
    <xf numFmtId="0" fontId="4" fillId="6" borderId="2" xfId="0" applyNumberFormat="1" applyFont="1" applyFill="1" applyBorder="1" applyAlignment="1">
      <alignment horizontal="left" vertical="center" wrapText="1" indent="3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0"/>
  <sheetViews>
    <sheetView tabSelected="1" topLeftCell="F1" zoomScaleNormal="100" workbookViewId="0">
      <pane ySplit="2" topLeftCell="A24" activePane="bottomLeft" state="frozen"/>
      <selection pane="bottomLeft" activeCell="N65" sqref="N65"/>
    </sheetView>
  </sheetViews>
  <sheetFormatPr baseColWidth="10" defaultColWidth="12.85546875" defaultRowHeight="14.25" x14ac:dyDescent="0.25"/>
  <cols>
    <col min="1" max="1" width="27.42578125" style="3" customWidth="1"/>
    <col min="2" max="2" width="7.28515625" style="48" customWidth="1"/>
    <col min="3" max="3" width="17.28515625" style="3" customWidth="1"/>
    <col min="4" max="4" width="18.28515625" style="3" customWidth="1"/>
    <col min="5" max="5" width="51.28515625" style="55" customWidth="1"/>
    <col min="6" max="6" width="38.7109375" style="3" customWidth="1"/>
    <col min="7" max="7" width="19.42578125" style="1" customWidth="1"/>
    <col min="8" max="8" width="11" style="1" customWidth="1"/>
    <col min="9" max="9" width="18.7109375" style="1" customWidth="1"/>
    <col min="10" max="10" width="11" style="1" customWidth="1"/>
    <col min="11" max="11" width="12.42578125" style="1" customWidth="1"/>
    <col min="12" max="12" width="6.85546875" style="5" customWidth="1"/>
    <col min="13" max="13" width="15.5703125" style="1" customWidth="1"/>
    <col min="14" max="16384" width="12.85546875" style="1"/>
  </cols>
  <sheetData>
    <row r="1" spans="1:13" ht="31.5" customHeight="1" x14ac:dyDescent="0.25">
      <c r="A1" s="54" t="s">
        <v>8</v>
      </c>
      <c r="B1" s="54"/>
      <c r="C1" s="55"/>
      <c r="D1" s="55"/>
      <c r="F1" s="18"/>
      <c r="G1" s="56" t="s">
        <v>232</v>
      </c>
      <c r="H1" s="2"/>
      <c r="I1" s="2"/>
      <c r="J1" s="2"/>
      <c r="K1" s="2"/>
      <c r="L1" s="4"/>
    </row>
    <row r="2" spans="1:13" ht="45" customHeight="1" x14ac:dyDescent="0.25">
      <c r="A2" s="7" t="s">
        <v>9</v>
      </c>
      <c r="B2" s="57" t="s">
        <v>243</v>
      </c>
      <c r="C2" s="7" t="s">
        <v>10</v>
      </c>
      <c r="D2" s="7" t="s">
        <v>11</v>
      </c>
      <c r="E2" s="61" t="s">
        <v>12</v>
      </c>
      <c r="F2" s="7" t="s">
        <v>13</v>
      </c>
      <c r="G2" s="60" t="s">
        <v>148</v>
      </c>
      <c r="H2" s="8"/>
      <c r="I2" s="60" t="s">
        <v>149</v>
      </c>
      <c r="J2" s="8"/>
      <c r="K2" s="9" t="s">
        <v>14</v>
      </c>
      <c r="L2" s="10"/>
      <c r="M2" s="11"/>
    </row>
    <row r="3" spans="1:13" ht="45" customHeight="1" x14ac:dyDescent="0.25">
      <c r="A3" s="34" t="s">
        <v>27</v>
      </c>
      <c r="B3" s="43"/>
      <c r="C3" s="12" t="s">
        <v>15</v>
      </c>
      <c r="D3" s="12" t="s">
        <v>81</v>
      </c>
      <c r="E3" s="71" t="s">
        <v>222</v>
      </c>
      <c r="F3" s="18" t="s">
        <v>223</v>
      </c>
      <c r="G3" s="13" t="s">
        <v>224</v>
      </c>
      <c r="H3" s="14">
        <f>1100*210</f>
        <v>231000</v>
      </c>
      <c r="I3" s="13" t="s">
        <v>225</v>
      </c>
      <c r="J3" s="14">
        <f>1100*215</f>
        <v>236500</v>
      </c>
      <c r="K3" s="15">
        <f>+H3-J3</f>
        <v>-5500</v>
      </c>
      <c r="L3" s="16">
        <f>+K3/J3</f>
        <v>-2.3255813953488372E-2</v>
      </c>
      <c r="M3" s="17" t="s">
        <v>233</v>
      </c>
    </row>
    <row r="4" spans="1:13" ht="45" customHeight="1" x14ac:dyDescent="0.25">
      <c r="A4" s="35" t="s">
        <v>28</v>
      </c>
      <c r="B4" s="44"/>
      <c r="C4" s="12" t="s">
        <v>15</v>
      </c>
      <c r="D4" s="12" t="s">
        <v>81</v>
      </c>
      <c r="E4" s="68" t="s">
        <v>244</v>
      </c>
      <c r="F4" s="18" t="s">
        <v>223</v>
      </c>
      <c r="G4" s="19" t="s">
        <v>225</v>
      </c>
      <c r="H4" s="20">
        <f>1100*215</f>
        <v>236500</v>
      </c>
      <c r="I4" s="19" t="s">
        <v>245</v>
      </c>
      <c r="J4" s="20">
        <f>1000*215</f>
        <v>215000</v>
      </c>
      <c r="K4" s="21">
        <f>+H4-J4</f>
        <v>21500</v>
      </c>
      <c r="L4" s="22">
        <f>+K4/J4</f>
        <v>0.1</v>
      </c>
      <c r="M4" s="17" t="s">
        <v>233</v>
      </c>
    </row>
    <row r="5" spans="1:13" ht="45" customHeight="1" x14ac:dyDescent="0.25">
      <c r="A5" s="35" t="s">
        <v>29</v>
      </c>
      <c r="B5" s="44"/>
      <c r="C5" s="12" t="s">
        <v>15</v>
      </c>
      <c r="D5" s="18" t="s">
        <v>20</v>
      </c>
      <c r="E5" s="68" t="s">
        <v>226</v>
      </c>
      <c r="F5" s="18" t="s">
        <v>223</v>
      </c>
      <c r="G5" s="19" t="s">
        <v>228</v>
      </c>
      <c r="H5" s="20">
        <f>1800*81</f>
        <v>145800</v>
      </c>
      <c r="I5" s="19" t="s">
        <v>227</v>
      </c>
      <c r="J5" s="20">
        <f>1800*82</f>
        <v>147600</v>
      </c>
      <c r="K5" s="21">
        <f>+H5-J5</f>
        <v>-1800</v>
      </c>
      <c r="L5" s="23">
        <f>+K5/J5</f>
        <v>-1.2195121951219513E-2</v>
      </c>
      <c r="M5" s="17" t="s">
        <v>233</v>
      </c>
    </row>
    <row r="6" spans="1:13" ht="45" customHeight="1" x14ac:dyDescent="0.25">
      <c r="A6" s="35" t="s">
        <v>30</v>
      </c>
      <c r="B6" s="45"/>
      <c r="C6" s="12" t="s">
        <v>15</v>
      </c>
      <c r="D6" s="18" t="s">
        <v>20</v>
      </c>
      <c r="E6" s="68" t="s">
        <v>229</v>
      </c>
      <c r="F6" s="18" t="s">
        <v>223</v>
      </c>
      <c r="G6" s="19" t="s">
        <v>231</v>
      </c>
      <c r="H6" s="20">
        <f>1030*82</f>
        <v>84460</v>
      </c>
      <c r="I6" s="19" t="s">
        <v>230</v>
      </c>
      <c r="J6" s="20">
        <f>1000*82</f>
        <v>82000</v>
      </c>
      <c r="K6" s="21">
        <f>+H6-J6</f>
        <v>2460</v>
      </c>
      <c r="L6" s="23">
        <f>+K6/J6</f>
        <v>0.03</v>
      </c>
      <c r="M6" s="17" t="s">
        <v>233</v>
      </c>
    </row>
    <row r="7" spans="1:13" ht="45" customHeight="1" x14ac:dyDescent="0.25">
      <c r="A7" s="35" t="s">
        <v>31</v>
      </c>
      <c r="B7" s="45"/>
      <c r="C7" s="12" t="s">
        <v>15</v>
      </c>
      <c r="D7" s="18" t="s">
        <v>21</v>
      </c>
      <c r="E7" s="63" t="s">
        <v>157</v>
      </c>
      <c r="F7" s="18" t="s">
        <v>140</v>
      </c>
      <c r="G7" s="24" t="s">
        <v>160</v>
      </c>
      <c r="H7" s="20">
        <v>48000</v>
      </c>
      <c r="I7" s="24" t="s">
        <v>142</v>
      </c>
      <c r="J7" s="20">
        <v>104000</v>
      </c>
      <c r="K7" s="25">
        <f>+H7/J7</f>
        <v>0.46153846153846156</v>
      </c>
      <c r="L7" s="26"/>
      <c r="M7" s="27"/>
    </row>
    <row r="8" spans="1:13" ht="45" customHeight="1" x14ac:dyDescent="0.25">
      <c r="A8" s="35" t="s">
        <v>32</v>
      </c>
      <c r="B8" s="45"/>
      <c r="C8" s="12" t="s">
        <v>15</v>
      </c>
      <c r="D8" s="18" t="s">
        <v>21</v>
      </c>
      <c r="E8" s="63" t="s">
        <v>159</v>
      </c>
      <c r="F8" s="18" t="s">
        <v>140</v>
      </c>
      <c r="G8" s="24" t="s">
        <v>32</v>
      </c>
      <c r="H8" s="20">
        <v>36000</v>
      </c>
      <c r="I8" s="24" t="s">
        <v>142</v>
      </c>
      <c r="J8" s="20">
        <v>120000</v>
      </c>
      <c r="K8" s="25">
        <f>+H8/J8</f>
        <v>0.3</v>
      </c>
      <c r="L8" s="26"/>
      <c r="M8" s="27"/>
    </row>
    <row r="9" spans="1:13" ht="45" customHeight="1" x14ac:dyDescent="0.25">
      <c r="A9" s="35" t="s">
        <v>33</v>
      </c>
      <c r="B9" s="45"/>
      <c r="C9" s="12" t="s">
        <v>15</v>
      </c>
      <c r="D9" s="18" t="s">
        <v>21</v>
      </c>
      <c r="E9" s="63" t="s">
        <v>158</v>
      </c>
      <c r="F9" s="18" t="s">
        <v>140</v>
      </c>
      <c r="G9" s="24" t="s">
        <v>108</v>
      </c>
      <c r="H9" s="20">
        <v>52000</v>
      </c>
      <c r="I9" s="24" t="s">
        <v>142</v>
      </c>
      <c r="J9" s="20">
        <v>96000</v>
      </c>
      <c r="K9" s="25">
        <f>+H9/J9</f>
        <v>0.54166666666666663</v>
      </c>
      <c r="L9" s="26"/>
      <c r="M9" s="27"/>
    </row>
    <row r="10" spans="1:13" ht="45" customHeight="1" x14ac:dyDescent="0.25">
      <c r="A10" s="35" t="s">
        <v>34</v>
      </c>
      <c r="B10" s="45"/>
      <c r="C10" s="12" t="s">
        <v>15</v>
      </c>
      <c r="D10" s="18" t="s">
        <v>21</v>
      </c>
      <c r="E10" s="63" t="s">
        <v>105</v>
      </c>
      <c r="F10" s="18" t="s">
        <v>106</v>
      </c>
      <c r="G10" s="19" t="s">
        <v>107</v>
      </c>
      <c r="H10" s="28">
        <v>6</v>
      </c>
      <c r="I10" s="24" t="s">
        <v>110</v>
      </c>
      <c r="J10" s="20">
        <v>72000</v>
      </c>
      <c r="K10" s="30">
        <f>+J10/H10</f>
        <v>12000</v>
      </c>
      <c r="L10" s="26"/>
      <c r="M10" s="27"/>
    </row>
    <row r="11" spans="1:13" ht="45" customHeight="1" x14ac:dyDescent="0.25">
      <c r="A11" s="35" t="s">
        <v>35</v>
      </c>
      <c r="B11" s="45"/>
      <c r="C11" s="12" t="s">
        <v>15</v>
      </c>
      <c r="D11" s="18" t="s">
        <v>21</v>
      </c>
      <c r="E11" s="63" t="s">
        <v>109</v>
      </c>
      <c r="F11" s="18" t="s">
        <v>106</v>
      </c>
      <c r="G11" s="19" t="s">
        <v>108</v>
      </c>
      <c r="H11" s="29">
        <v>0.4</v>
      </c>
      <c r="I11" s="24" t="s">
        <v>110</v>
      </c>
      <c r="J11" s="20">
        <v>72000</v>
      </c>
      <c r="K11" s="30">
        <f>+J11/H11</f>
        <v>180000</v>
      </c>
      <c r="L11" s="26"/>
      <c r="M11" s="27"/>
    </row>
    <row r="12" spans="1:13" ht="45" customHeight="1" x14ac:dyDescent="0.25">
      <c r="A12" s="35" t="s">
        <v>36</v>
      </c>
      <c r="B12" s="45"/>
      <c r="C12" s="12" t="s">
        <v>15</v>
      </c>
      <c r="D12" s="18" t="s">
        <v>21</v>
      </c>
      <c r="E12" s="63" t="s">
        <v>173</v>
      </c>
      <c r="F12" s="18" t="s">
        <v>106</v>
      </c>
      <c r="G12" s="19" t="s">
        <v>174</v>
      </c>
      <c r="H12" s="29">
        <v>0.3</v>
      </c>
      <c r="I12" s="24" t="s">
        <v>110</v>
      </c>
      <c r="J12" s="20">
        <v>72000</v>
      </c>
      <c r="K12" s="30">
        <f>+J12/H12</f>
        <v>240000</v>
      </c>
      <c r="L12" s="26"/>
      <c r="M12" s="27"/>
    </row>
    <row r="13" spans="1:13" ht="45" customHeight="1" x14ac:dyDescent="0.25">
      <c r="A13" s="35" t="s">
        <v>234</v>
      </c>
      <c r="B13" s="45"/>
      <c r="C13" s="12" t="s">
        <v>15</v>
      </c>
      <c r="D13" s="18" t="s">
        <v>21</v>
      </c>
      <c r="E13" s="63" t="s">
        <v>145</v>
      </c>
      <c r="F13" s="18" t="s">
        <v>146</v>
      </c>
      <c r="G13" s="19" t="s">
        <v>147</v>
      </c>
      <c r="H13" s="20">
        <f>240000-180000</f>
        <v>60000</v>
      </c>
      <c r="I13" s="24" t="s">
        <v>150</v>
      </c>
      <c r="J13" s="20">
        <v>240000</v>
      </c>
      <c r="K13" s="25">
        <f t="shared" ref="K13:K19" si="0">+H13/J13</f>
        <v>0.25</v>
      </c>
      <c r="L13" s="26"/>
      <c r="M13" s="27"/>
    </row>
    <row r="14" spans="1:13" ht="45" customHeight="1" x14ac:dyDescent="0.25">
      <c r="A14" s="35" t="s">
        <v>37</v>
      </c>
      <c r="B14" s="45"/>
      <c r="C14" s="12" t="s">
        <v>15</v>
      </c>
      <c r="D14" s="18" t="s">
        <v>21</v>
      </c>
      <c r="E14" s="63" t="s">
        <v>80</v>
      </c>
      <c r="F14" s="18" t="s">
        <v>132</v>
      </c>
      <c r="G14" s="24" t="s">
        <v>1</v>
      </c>
      <c r="H14" s="20">
        <v>36000</v>
      </c>
      <c r="I14" s="24" t="s">
        <v>142</v>
      </c>
      <c r="J14" s="20">
        <v>240000</v>
      </c>
      <c r="K14" s="25">
        <f t="shared" si="0"/>
        <v>0.15</v>
      </c>
      <c r="L14" s="26"/>
      <c r="M14" s="27"/>
    </row>
    <row r="15" spans="1:13" ht="45" customHeight="1" x14ac:dyDescent="0.25">
      <c r="A15" s="35" t="s">
        <v>38</v>
      </c>
      <c r="B15" s="45"/>
      <c r="C15" s="12" t="s">
        <v>15</v>
      </c>
      <c r="D15" s="18" t="s">
        <v>21</v>
      </c>
      <c r="E15" s="63" t="s">
        <v>79</v>
      </c>
      <c r="F15" s="18" t="s">
        <v>132</v>
      </c>
      <c r="G15" s="24" t="s">
        <v>0</v>
      </c>
      <c r="H15" s="20">
        <v>18000</v>
      </c>
      <c r="I15" s="24" t="s">
        <v>142</v>
      </c>
      <c r="J15" s="20">
        <v>240000</v>
      </c>
      <c r="K15" s="25">
        <f t="shared" si="0"/>
        <v>7.4999999999999997E-2</v>
      </c>
      <c r="L15" s="26"/>
      <c r="M15" s="27"/>
    </row>
    <row r="16" spans="1:13" ht="45" customHeight="1" x14ac:dyDescent="0.25">
      <c r="A16" s="35" t="s">
        <v>39</v>
      </c>
      <c r="B16" s="45"/>
      <c r="C16" s="12" t="s">
        <v>15</v>
      </c>
      <c r="D16" s="18" t="s">
        <v>22</v>
      </c>
      <c r="E16" s="63" t="s">
        <v>76</v>
      </c>
      <c r="F16" s="18" t="s">
        <v>132</v>
      </c>
      <c r="G16" s="24" t="s">
        <v>134</v>
      </c>
      <c r="H16" s="20">
        <v>12000</v>
      </c>
      <c r="I16" s="24" t="s">
        <v>135</v>
      </c>
      <c r="J16" s="20">
        <v>100000</v>
      </c>
      <c r="K16" s="25">
        <f t="shared" si="0"/>
        <v>0.12</v>
      </c>
      <c r="L16" s="26"/>
      <c r="M16" s="27"/>
    </row>
    <row r="17" spans="1:13" ht="45" customHeight="1" x14ac:dyDescent="0.25">
      <c r="A17" s="35" t="s">
        <v>40</v>
      </c>
      <c r="B17" s="45"/>
      <c r="C17" s="12" t="s">
        <v>15</v>
      </c>
      <c r="D17" s="18" t="s">
        <v>22</v>
      </c>
      <c r="E17" s="63" t="s">
        <v>77</v>
      </c>
      <c r="F17" s="18" t="s">
        <v>133</v>
      </c>
      <c r="G17" s="24" t="s">
        <v>0</v>
      </c>
      <c r="H17" s="20">
        <v>18000</v>
      </c>
      <c r="I17" s="24" t="s">
        <v>84</v>
      </c>
      <c r="J17" s="20">
        <v>190000</v>
      </c>
      <c r="K17" s="25">
        <f t="shared" si="0"/>
        <v>9.4736842105263161E-2</v>
      </c>
      <c r="L17" s="26"/>
      <c r="M17" s="27"/>
    </row>
    <row r="18" spans="1:13" ht="45" customHeight="1" x14ac:dyDescent="0.25">
      <c r="A18" s="35" t="s">
        <v>41</v>
      </c>
      <c r="B18" s="45"/>
      <c r="C18" s="12" t="s">
        <v>15</v>
      </c>
      <c r="D18" s="18" t="s">
        <v>22</v>
      </c>
      <c r="E18" s="63" t="s">
        <v>78</v>
      </c>
      <c r="F18" s="18" t="s">
        <v>133</v>
      </c>
      <c r="G18" s="24" t="s">
        <v>0</v>
      </c>
      <c r="H18" s="20">
        <v>18000</v>
      </c>
      <c r="I18" s="19" t="s">
        <v>235</v>
      </c>
      <c r="J18" s="20">
        <f>190000-25000</f>
        <v>165000</v>
      </c>
      <c r="K18" s="25">
        <f t="shared" si="0"/>
        <v>0.10909090909090909</v>
      </c>
      <c r="L18" s="26"/>
      <c r="M18" s="27"/>
    </row>
    <row r="19" spans="1:13" ht="45" customHeight="1" x14ac:dyDescent="0.25">
      <c r="A19" s="35" t="s">
        <v>42</v>
      </c>
      <c r="B19" s="45"/>
      <c r="C19" s="12" t="s">
        <v>15</v>
      </c>
      <c r="D19" s="18" t="s">
        <v>22</v>
      </c>
      <c r="E19" s="63" t="s">
        <v>172</v>
      </c>
      <c r="F19" s="18" t="s">
        <v>169</v>
      </c>
      <c r="G19" s="24" t="s">
        <v>170</v>
      </c>
      <c r="H19" s="20">
        <v>22000</v>
      </c>
      <c r="I19" s="19" t="s">
        <v>171</v>
      </c>
      <c r="J19" s="20">
        <v>175000</v>
      </c>
      <c r="K19" s="25">
        <f t="shared" si="0"/>
        <v>0.12571428571428572</v>
      </c>
      <c r="L19" s="26"/>
      <c r="M19" s="27"/>
    </row>
    <row r="20" spans="1:13" ht="45" customHeight="1" x14ac:dyDescent="0.25">
      <c r="A20" s="35" t="s">
        <v>43</v>
      </c>
      <c r="B20" s="45"/>
      <c r="C20" s="12" t="s">
        <v>15</v>
      </c>
      <c r="D20" s="18" t="s">
        <v>22</v>
      </c>
      <c r="E20" s="70" t="s">
        <v>3</v>
      </c>
      <c r="F20" s="18" t="s">
        <v>155</v>
      </c>
      <c r="G20" s="24" t="s">
        <v>2</v>
      </c>
      <c r="H20" s="20">
        <f>18000*0.8</f>
        <v>14400</v>
      </c>
      <c r="I20" s="19" t="s">
        <v>156</v>
      </c>
      <c r="J20" s="20">
        <f>165000*0.08</f>
        <v>13200</v>
      </c>
      <c r="K20" s="21">
        <f>+H20-J20</f>
        <v>1200</v>
      </c>
      <c r="L20" s="26"/>
      <c r="M20" s="27"/>
    </row>
    <row r="21" spans="1:13" ht="45" customHeight="1" x14ac:dyDescent="0.25">
      <c r="A21" s="35" t="s">
        <v>112</v>
      </c>
      <c r="B21" s="45"/>
      <c r="C21" s="18" t="s">
        <v>16</v>
      </c>
      <c r="D21" s="18" t="s">
        <v>267</v>
      </c>
      <c r="E21" s="63" t="s">
        <v>111</v>
      </c>
      <c r="F21" s="18" t="s">
        <v>113</v>
      </c>
      <c r="G21" s="24" t="s">
        <v>114</v>
      </c>
      <c r="H21" s="20">
        <v>820000</v>
      </c>
      <c r="I21" s="19" t="s">
        <v>115</v>
      </c>
      <c r="J21" s="20">
        <v>106000</v>
      </c>
      <c r="K21" s="37">
        <f>+H21/J21</f>
        <v>7.7358490566037732</v>
      </c>
      <c r="L21" s="26"/>
      <c r="M21" s="27"/>
    </row>
    <row r="22" spans="1:13" ht="45" customHeight="1" x14ac:dyDescent="0.25">
      <c r="A22" s="35" t="s">
        <v>119</v>
      </c>
      <c r="B22" s="45"/>
      <c r="C22" s="18" t="s">
        <v>16</v>
      </c>
      <c r="D22" s="18" t="s">
        <v>267</v>
      </c>
      <c r="E22" s="63" t="s">
        <v>117</v>
      </c>
      <c r="F22" s="18" t="s">
        <v>113</v>
      </c>
      <c r="G22" s="24" t="s">
        <v>116</v>
      </c>
      <c r="H22" s="20">
        <v>360</v>
      </c>
      <c r="I22" s="19" t="s">
        <v>118</v>
      </c>
      <c r="J22" s="38">
        <f>+K21</f>
        <v>7.7358490566037732</v>
      </c>
      <c r="K22" s="59">
        <f>+H22/J22</f>
        <v>46.536585365853661</v>
      </c>
      <c r="L22" s="26"/>
      <c r="M22" s="27"/>
    </row>
    <row r="23" spans="1:13" ht="45" customHeight="1" x14ac:dyDescent="0.25">
      <c r="A23" s="35" t="s">
        <v>124</v>
      </c>
      <c r="B23" s="45"/>
      <c r="C23" s="18" t="s">
        <v>16</v>
      </c>
      <c r="D23" s="18" t="s">
        <v>267</v>
      </c>
      <c r="E23" s="63" t="s">
        <v>246</v>
      </c>
      <c r="F23" s="18" t="s">
        <v>125</v>
      </c>
      <c r="G23" s="19" t="s">
        <v>126</v>
      </c>
      <c r="H23" s="20">
        <v>450000</v>
      </c>
      <c r="I23" s="19" t="s">
        <v>127</v>
      </c>
      <c r="J23" s="20">
        <v>90000</v>
      </c>
      <c r="K23" s="37">
        <f>+H23/J23</f>
        <v>5</v>
      </c>
      <c r="L23" s="26"/>
      <c r="M23" s="27"/>
    </row>
    <row r="24" spans="1:13" ht="45" customHeight="1" x14ac:dyDescent="0.25">
      <c r="A24" s="35" t="s">
        <v>44</v>
      </c>
      <c r="B24" s="45"/>
      <c r="C24" s="18" t="s">
        <v>16</v>
      </c>
      <c r="D24" s="18" t="s">
        <v>267</v>
      </c>
      <c r="E24" s="63" t="s">
        <v>128</v>
      </c>
      <c r="F24" s="18" t="s">
        <v>131</v>
      </c>
      <c r="G24" s="24" t="s">
        <v>116</v>
      </c>
      <c r="H24" s="20">
        <v>360</v>
      </c>
      <c r="I24" s="24" t="s">
        <v>236</v>
      </c>
      <c r="J24" s="38">
        <f>+K23</f>
        <v>5</v>
      </c>
      <c r="K24" s="59">
        <f>+H24/J24</f>
        <v>72</v>
      </c>
      <c r="L24" s="26"/>
      <c r="M24" s="27"/>
    </row>
    <row r="25" spans="1:13" ht="45" customHeight="1" x14ac:dyDescent="0.25">
      <c r="A25" s="35" t="s">
        <v>247</v>
      </c>
      <c r="B25" s="45"/>
      <c r="C25" s="18" t="s">
        <v>16</v>
      </c>
      <c r="D25" s="18" t="s">
        <v>267</v>
      </c>
      <c r="E25" s="63" t="s">
        <v>129</v>
      </c>
      <c r="F25" s="18" t="s">
        <v>131</v>
      </c>
      <c r="G25" s="58" t="s">
        <v>250</v>
      </c>
      <c r="H25" s="20">
        <v>150000</v>
      </c>
      <c r="I25" s="19" t="s">
        <v>130</v>
      </c>
      <c r="J25" s="20">
        <v>98000</v>
      </c>
      <c r="K25" s="59">
        <f>+J25/H25*120</f>
        <v>78.400000000000006</v>
      </c>
      <c r="L25" s="26"/>
      <c r="M25" s="27"/>
    </row>
    <row r="26" spans="1:13" ht="45" customHeight="1" x14ac:dyDescent="0.25">
      <c r="A26" s="35" t="s">
        <v>4</v>
      </c>
      <c r="B26" s="45"/>
      <c r="C26" s="18" t="s">
        <v>16</v>
      </c>
      <c r="D26" s="18" t="s">
        <v>267</v>
      </c>
      <c r="E26" s="67" t="s">
        <v>248</v>
      </c>
      <c r="F26" s="18" t="s">
        <v>154</v>
      </c>
      <c r="G26" s="19" t="s">
        <v>152</v>
      </c>
      <c r="H26" s="20">
        <v>80000</v>
      </c>
      <c r="I26" s="19" t="s">
        <v>153</v>
      </c>
      <c r="J26" s="20">
        <v>60000</v>
      </c>
      <c r="K26" s="21">
        <f>+H26-J26</f>
        <v>20000</v>
      </c>
      <c r="L26" s="26"/>
      <c r="M26" s="27"/>
    </row>
    <row r="27" spans="1:13" ht="45" customHeight="1" x14ac:dyDescent="0.25">
      <c r="A27" s="35" t="s">
        <v>5</v>
      </c>
      <c r="B27" s="45"/>
      <c r="C27" s="18" t="s">
        <v>16</v>
      </c>
      <c r="D27" s="18" t="s">
        <v>267</v>
      </c>
      <c r="E27" s="67" t="s">
        <v>248</v>
      </c>
      <c r="F27" s="18" t="s">
        <v>151</v>
      </c>
      <c r="G27" s="19" t="s">
        <v>152</v>
      </c>
      <c r="H27" s="20">
        <v>75000</v>
      </c>
      <c r="I27" s="19" t="s">
        <v>153</v>
      </c>
      <c r="J27" s="20">
        <v>80000</v>
      </c>
      <c r="K27" s="21">
        <f>+H27-J27</f>
        <v>-5000</v>
      </c>
      <c r="L27" s="26"/>
      <c r="M27" s="27"/>
    </row>
    <row r="28" spans="1:13" ht="45" customHeight="1" x14ac:dyDescent="0.25">
      <c r="A28" s="35" t="s">
        <v>45</v>
      </c>
      <c r="B28" s="45"/>
      <c r="C28" s="18" t="s">
        <v>16</v>
      </c>
      <c r="D28" s="18" t="s">
        <v>267</v>
      </c>
      <c r="E28" s="63" t="s">
        <v>249</v>
      </c>
      <c r="F28" s="18" t="s">
        <v>175</v>
      </c>
      <c r="G28" s="19" t="s">
        <v>152</v>
      </c>
      <c r="H28" s="20">
        <v>75000</v>
      </c>
      <c r="I28" s="19" t="s">
        <v>153</v>
      </c>
      <c r="J28" s="20">
        <v>80000</v>
      </c>
      <c r="K28" s="41">
        <f>+J28/H28</f>
        <v>1.0666666666666667</v>
      </c>
      <c r="L28" s="26"/>
      <c r="M28" s="27"/>
    </row>
    <row r="29" spans="1:13" ht="52.5" customHeight="1" x14ac:dyDescent="0.25">
      <c r="A29" s="35" t="s">
        <v>47</v>
      </c>
      <c r="B29" s="45"/>
      <c r="C29" s="18" t="s">
        <v>16</v>
      </c>
      <c r="D29" s="18" t="s">
        <v>267</v>
      </c>
      <c r="E29" s="63" t="s">
        <v>120</v>
      </c>
      <c r="F29" s="18" t="s">
        <v>123</v>
      </c>
      <c r="G29" s="19" t="s">
        <v>121</v>
      </c>
      <c r="H29" s="20">
        <v>480000</v>
      </c>
      <c r="I29" s="19" t="s">
        <v>251</v>
      </c>
      <c r="J29" s="20">
        <v>45000</v>
      </c>
      <c r="K29" s="40">
        <f t="shared" ref="K29:K45" si="1">+H29/J29</f>
        <v>10.666666666666666</v>
      </c>
      <c r="L29" s="26"/>
      <c r="M29" s="27"/>
    </row>
    <row r="30" spans="1:13" ht="45" customHeight="1" x14ac:dyDescent="0.25">
      <c r="A30" s="35" t="s">
        <v>46</v>
      </c>
      <c r="B30" s="45"/>
      <c r="C30" s="18" t="s">
        <v>16</v>
      </c>
      <c r="D30" s="18" t="s">
        <v>267</v>
      </c>
      <c r="E30" s="63" t="s">
        <v>122</v>
      </c>
      <c r="F30" s="18" t="s">
        <v>253</v>
      </c>
      <c r="G30" s="24" t="s">
        <v>116</v>
      </c>
      <c r="H30" s="20">
        <v>360</v>
      </c>
      <c r="I30" s="19" t="s">
        <v>252</v>
      </c>
      <c r="J30" s="42">
        <f>+K29</f>
        <v>10.666666666666666</v>
      </c>
      <c r="K30" s="59">
        <f t="shared" si="1"/>
        <v>33.75</v>
      </c>
      <c r="L30" s="26"/>
      <c r="M30" s="27"/>
    </row>
    <row r="31" spans="1:13" ht="45" customHeight="1" x14ac:dyDescent="0.25">
      <c r="A31" s="35" t="s">
        <v>254</v>
      </c>
      <c r="B31" s="45"/>
      <c r="C31" s="18" t="s">
        <v>16</v>
      </c>
      <c r="D31" s="18" t="s">
        <v>23</v>
      </c>
      <c r="E31" s="63" t="s">
        <v>205</v>
      </c>
      <c r="F31" s="18" t="s">
        <v>140</v>
      </c>
      <c r="G31" s="24" t="s">
        <v>204</v>
      </c>
      <c r="H31" s="20">
        <v>160000</v>
      </c>
      <c r="I31" s="24" t="s">
        <v>84</v>
      </c>
      <c r="J31" s="20">
        <v>300000</v>
      </c>
      <c r="K31" s="25">
        <f t="shared" si="1"/>
        <v>0.53333333333333333</v>
      </c>
      <c r="L31" s="26"/>
      <c r="M31" s="27"/>
    </row>
    <row r="32" spans="1:13" ht="45" customHeight="1" x14ac:dyDescent="0.25">
      <c r="A32" s="35" t="s">
        <v>255</v>
      </c>
      <c r="B32" s="45"/>
      <c r="C32" s="18" t="s">
        <v>16</v>
      </c>
      <c r="D32" s="18" t="s">
        <v>23</v>
      </c>
      <c r="E32" s="63" t="s">
        <v>256</v>
      </c>
      <c r="F32" s="18" t="s">
        <v>140</v>
      </c>
      <c r="G32" s="24" t="s">
        <v>101</v>
      </c>
      <c r="H32" s="20">
        <v>140000</v>
      </c>
      <c r="I32" s="24" t="s">
        <v>84</v>
      </c>
      <c r="J32" s="20">
        <v>300000</v>
      </c>
      <c r="K32" s="25">
        <f t="shared" si="1"/>
        <v>0.46666666666666667</v>
      </c>
      <c r="L32" s="26"/>
      <c r="M32" s="27"/>
    </row>
    <row r="33" spans="1:13" ht="45" customHeight="1" x14ac:dyDescent="0.25">
      <c r="A33" s="35" t="s">
        <v>48</v>
      </c>
      <c r="B33" s="45"/>
      <c r="C33" s="18" t="s">
        <v>16</v>
      </c>
      <c r="D33" s="18" t="s">
        <v>23</v>
      </c>
      <c r="E33" s="63" t="s">
        <v>206</v>
      </c>
      <c r="F33" s="18" t="s">
        <v>140</v>
      </c>
      <c r="G33" s="24" t="s">
        <v>101</v>
      </c>
      <c r="H33" s="20">
        <v>140000</v>
      </c>
      <c r="I33" s="24" t="s">
        <v>84</v>
      </c>
      <c r="J33" s="20">
        <v>160000</v>
      </c>
      <c r="K33" s="25">
        <f t="shared" si="1"/>
        <v>0.875</v>
      </c>
      <c r="L33" s="26"/>
      <c r="M33" s="27"/>
    </row>
    <row r="34" spans="1:13" ht="45" customHeight="1" x14ac:dyDescent="0.25">
      <c r="A34" s="35" t="s">
        <v>102</v>
      </c>
      <c r="B34" s="45"/>
      <c r="C34" s="18" t="s">
        <v>16</v>
      </c>
      <c r="D34" s="18" t="s">
        <v>23</v>
      </c>
      <c r="E34" s="63" t="s">
        <v>82</v>
      </c>
      <c r="F34" s="18" t="s">
        <v>237</v>
      </c>
      <c r="G34" s="24" t="s">
        <v>83</v>
      </c>
      <c r="H34" s="20">
        <v>135000</v>
      </c>
      <c r="I34" s="24" t="s">
        <v>84</v>
      </c>
      <c r="J34" s="20">
        <v>300000</v>
      </c>
      <c r="K34" s="25">
        <f t="shared" si="1"/>
        <v>0.45</v>
      </c>
      <c r="L34" s="26"/>
      <c r="M34" s="27"/>
    </row>
    <row r="35" spans="1:13" ht="45" customHeight="1" x14ac:dyDescent="0.25">
      <c r="A35" s="35" t="s">
        <v>85</v>
      </c>
      <c r="B35" s="45"/>
      <c r="C35" s="18" t="s">
        <v>16</v>
      </c>
      <c r="D35" s="18" t="s">
        <v>23</v>
      </c>
      <c r="E35" s="63" t="s">
        <v>86</v>
      </c>
      <c r="F35" s="18" t="s">
        <v>87</v>
      </c>
      <c r="G35" s="24" t="s">
        <v>88</v>
      </c>
      <c r="H35" s="20">
        <v>165000</v>
      </c>
      <c r="I35" s="24" t="s">
        <v>84</v>
      </c>
      <c r="J35" s="20">
        <v>300000</v>
      </c>
      <c r="K35" s="25">
        <f t="shared" si="1"/>
        <v>0.55000000000000004</v>
      </c>
      <c r="L35" s="26"/>
      <c r="M35" s="27"/>
    </row>
    <row r="36" spans="1:13" ht="45" customHeight="1" x14ac:dyDescent="0.25">
      <c r="A36" s="35" t="s">
        <v>49</v>
      </c>
      <c r="B36" s="45"/>
      <c r="C36" s="18" t="s">
        <v>16</v>
      </c>
      <c r="D36" s="18" t="s">
        <v>23</v>
      </c>
      <c r="E36" s="63" t="s">
        <v>103</v>
      </c>
      <c r="F36" s="18" t="s">
        <v>265</v>
      </c>
      <c r="G36" s="24" t="s">
        <v>104</v>
      </c>
      <c r="H36" s="20">
        <v>35000</v>
      </c>
      <c r="I36" s="24" t="s">
        <v>83</v>
      </c>
      <c r="J36" s="20">
        <v>135000</v>
      </c>
      <c r="K36" s="25">
        <f t="shared" si="1"/>
        <v>0.25925925925925924</v>
      </c>
      <c r="L36" s="26"/>
      <c r="M36" s="27"/>
    </row>
    <row r="37" spans="1:13" ht="45" customHeight="1" x14ac:dyDescent="0.25">
      <c r="A37" s="35" t="s">
        <v>50</v>
      </c>
      <c r="B37" s="45"/>
      <c r="C37" s="18" t="s">
        <v>16</v>
      </c>
      <c r="D37" s="18" t="s">
        <v>23</v>
      </c>
      <c r="E37" s="63" t="s">
        <v>89</v>
      </c>
      <c r="F37" s="18"/>
      <c r="G37" s="24" t="s">
        <v>83</v>
      </c>
      <c r="H37" s="20">
        <v>135000</v>
      </c>
      <c r="I37" s="24" t="s">
        <v>90</v>
      </c>
      <c r="J37" s="20">
        <v>160000</v>
      </c>
      <c r="K37" s="25">
        <f t="shared" si="1"/>
        <v>0.84375</v>
      </c>
      <c r="L37" s="26"/>
      <c r="M37" s="27"/>
    </row>
    <row r="38" spans="1:13" ht="45" customHeight="1" x14ac:dyDescent="0.25">
      <c r="A38" s="35" t="s">
        <v>51</v>
      </c>
      <c r="B38" s="45"/>
      <c r="C38" s="18" t="s">
        <v>16</v>
      </c>
      <c r="D38" s="18" t="s">
        <v>23</v>
      </c>
      <c r="E38" s="63" t="s">
        <v>91</v>
      </c>
      <c r="F38" s="18" t="s">
        <v>92</v>
      </c>
      <c r="G38" s="24" t="s">
        <v>93</v>
      </c>
      <c r="H38" s="20">
        <v>190000</v>
      </c>
      <c r="I38" s="24" t="s">
        <v>90</v>
      </c>
      <c r="J38" s="20">
        <v>160000</v>
      </c>
      <c r="K38" s="25">
        <f t="shared" si="1"/>
        <v>1.1875</v>
      </c>
      <c r="L38" s="26"/>
      <c r="M38" s="27"/>
    </row>
    <row r="39" spans="1:13" ht="45" customHeight="1" x14ac:dyDescent="0.25">
      <c r="A39" s="35" t="s">
        <v>52</v>
      </c>
      <c r="B39" s="45"/>
      <c r="C39" s="18" t="s">
        <v>17</v>
      </c>
      <c r="D39" s="18" t="s">
        <v>24</v>
      </c>
      <c r="E39" s="63" t="s">
        <v>94</v>
      </c>
      <c r="F39" s="18" t="s">
        <v>6</v>
      </c>
      <c r="G39" s="24" t="s">
        <v>97</v>
      </c>
      <c r="H39" s="20">
        <v>24000</v>
      </c>
      <c r="I39" s="19" t="s">
        <v>99</v>
      </c>
      <c r="J39" s="20">
        <v>80000</v>
      </c>
      <c r="K39" s="25">
        <f t="shared" si="1"/>
        <v>0.3</v>
      </c>
      <c r="L39" s="26"/>
      <c r="M39" s="27"/>
    </row>
    <row r="40" spans="1:13" ht="45" customHeight="1" x14ac:dyDescent="0.25">
      <c r="A40" s="35" t="s">
        <v>53</v>
      </c>
      <c r="B40" s="45"/>
      <c r="C40" s="18" t="s">
        <v>17</v>
      </c>
      <c r="D40" s="18" t="s">
        <v>24</v>
      </c>
      <c r="E40" s="63" t="s">
        <v>95</v>
      </c>
      <c r="F40" s="18" t="s">
        <v>96</v>
      </c>
      <c r="G40" s="19" t="s">
        <v>98</v>
      </c>
      <c r="H40" s="20">
        <v>85000</v>
      </c>
      <c r="I40" s="19" t="s">
        <v>99</v>
      </c>
      <c r="J40" s="20">
        <v>80000</v>
      </c>
      <c r="K40" s="25">
        <f t="shared" si="1"/>
        <v>1.0625</v>
      </c>
      <c r="L40" s="26"/>
      <c r="M40" s="27"/>
    </row>
    <row r="41" spans="1:13" ht="45" customHeight="1" x14ac:dyDescent="0.25">
      <c r="A41" s="35" t="s">
        <v>54</v>
      </c>
      <c r="B41" s="45"/>
      <c r="C41" s="18" t="s">
        <v>17</v>
      </c>
      <c r="D41" s="18" t="s">
        <v>24</v>
      </c>
      <c r="E41" s="63" t="s">
        <v>100</v>
      </c>
      <c r="F41" s="18" t="s">
        <v>7</v>
      </c>
      <c r="G41" s="19" t="s">
        <v>101</v>
      </c>
      <c r="H41" s="20">
        <v>140000</v>
      </c>
      <c r="I41" s="19" t="s">
        <v>99</v>
      </c>
      <c r="J41" s="20">
        <v>80000</v>
      </c>
      <c r="K41" s="25">
        <f t="shared" si="1"/>
        <v>1.75</v>
      </c>
      <c r="L41" s="26"/>
      <c r="M41" s="27"/>
    </row>
    <row r="42" spans="1:13" ht="45" customHeight="1" x14ac:dyDescent="0.25">
      <c r="A42" s="35" t="s">
        <v>55</v>
      </c>
      <c r="B42" s="45"/>
      <c r="C42" s="18" t="s">
        <v>17</v>
      </c>
      <c r="D42" s="18" t="s">
        <v>165</v>
      </c>
      <c r="E42" s="63" t="s">
        <v>141</v>
      </c>
      <c r="F42" s="18" t="s">
        <v>140</v>
      </c>
      <c r="G42" s="19" t="s">
        <v>136</v>
      </c>
      <c r="H42" s="20">
        <v>120000</v>
      </c>
      <c r="I42" s="19" t="s">
        <v>142</v>
      </c>
      <c r="J42" s="20">
        <v>820000</v>
      </c>
      <c r="K42" s="25">
        <f t="shared" si="1"/>
        <v>0.14634146341463414</v>
      </c>
      <c r="L42" s="26"/>
      <c r="M42" s="27"/>
    </row>
    <row r="43" spans="1:13" ht="45" customHeight="1" x14ac:dyDescent="0.25">
      <c r="A43" s="35" t="s">
        <v>56</v>
      </c>
      <c r="B43" s="45"/>
      <c r="C43" s="18" t="s">
        <v>17</v>
      </c>
      <c r="D43" s="18" t="s">
        <v>165</v>
      </c>
      <c r="E43" s="63" t="s">
        <v>138</v>
      </c>
      <c r="F43" s="18" t="s">
        <v>140</v>
      </c>
      <c r="G43" s="19" t="s">
        <v>136</v>
      </c>
      <c r="H43" s="20">
        <v>120000</v>
      </c>
      <c r="I43" s="19" t="s">
        <v>137</v>
      </c>
      <c r="J43" s="20">
        <v>75000</v>
      </c>
      <c r="K43" s="21">
        <f>+H43-J43</f>
        <v>45000</v>
      </c>
      <c r="L43" s="26"/>
      <c r="M43" s="27"/>
    </row>
    <row r="44" spans="1:13" ht="45" customHeight="1" x14ac:dyDescent="0.25">
      <c r="A44" s="35" t="s">
        <v>57</v>
      </c>
      <c r="B44" s="45"/>
      <c r="C44" s="18" t="s">
        <v>17</v>
      </c>
      <c r="D44" s="18" t="s">
        <v>165</v>
      </c>
      <c r="E44" s="63" t="s">
        <v>257</v>
      </c>
      <c r="F44" s="18" t="s">
        <v>139</v>
      </c>
      <c r="G44" s="19" t="s">
        <v>136</v>
      </c>
      <c r="H44" s="20">
        <v>120000</v>
      </c>
      <c r="I44" s="19" t="s">
        <v>137</v>
      </c>
      <c r="J44" s="20">
        <v>75000</v>
      </c>
      <c r="K44" s="25">
        <f t="shared" si="1"/>
        <v>1.6</v>
      </c>
      <c r="L44" s="26"/>
      <c r="M44" s="27"/>
    </row>
    <row r="45" spans="1:13" ht="45" customHeight="1" x14ac:dyDescent="0.25">
      <c r="A45" s="35" t="s">
        <v>258</v>
      </c>
      <c r="B45" s="45"/>
      <c r="C45" s="18" t="s">
        <v>17</v>
      </c>
      <c r="D45" s="18" t="s">
        <v>165</v>
      </c>
      <c r="E45" s="63" t="s">
        <v>143</v>
      </c>
      <c r="F45" s="18" t="s">
        <v>140</v>
      </c>
      <c r="G45" s="19" t="s">
        <v>144</v>
      </c>
      <c r="H45" s="20">
        <v>15000</v>
      </c>
      <c r="I45" s="19" t="s">
        <v>136</v>
      </c>
      <c r="J45" s="20">
        <v>120000</v>
      </c>
      <c r="K45" s="25">
        <f t="shared" si="1"/>
        <v>0.125</v>
      </c>
      <c r="L45" s="26"/>
      <c r="M45" s="27"/>
    </row>
    <row r="46" spans="1:13" ht="45" customHeight="1" x14ac:dyDescent="0.25">
      <c r="A46" s="35" t="s">
        <v>58</v>
      </c>
      <c r="B46" s="45"/>
      <c r="C46" s="18" t="s">
        <v>17</v>
      </c>
      <c r="D46" s="18" t="s">
        <v>165</v>
      </c>
      <c r="E46" s="69" t="s">
        <v>162</v>
      </c>
      <c r="F46" s="18"/>
      <c r="G46" s="19" t="s">
        <v>163</v>
      </c>
      <c r="H46" s="20">
        <v>320000</v>
      </c>
      <c r="I46" s="19" t="s">
        <v>164</v>
      </c>
      <c r="J46" s="20">
        <v>110000</v>
      </c>
      <c r="K46" s="21">
        <f>+H46-J46</f>
        <v>210000</v>
      </c>
      <c r="L46" s="26"/>
      <c r="M46" s="27"/>
    </row>
    <row r="47" spans="1:13" ht="45" customHeight="1" x14ac:dyDescent="0.25">
      <c r="A47" s="35" t="s">
        <v>59</v>
      </c>
      <c r="B47" s="45"/>
      <c r="C47" s="18" t="s">
        <v>17</v>
      </c>
      <c r="D47" s="18" t="s">
        <v>165</v>
      </c>
      <c r="E47" s="63" t="s">
        <v>161</v>
      </c>
      <c r="F47" s="18" t="s">
        <v>238</v>
      </c>
      <c r="G47" s="19" t="s">
        <v>58</v>
      </c>
      <c r="H47" s="20">
        <f>+K46</f>
        <v>210000</v>
      </c>
      <c r="I47" s="19" t="s">
        <v>136</v>
      </c>
      <c r="J47" s="20">
        <v>120000</v>
      </c>
      <c r="K47" s="37">
        <f t="shared" ref="K47:K52" si="2">+H47/J47</f>
        <v>1.75</v>
      </c>
      <c r="L47" s="26"/>
      <c r="M47" s="27"/>
    </row>
    <row r="48" spans="1:13" ht="45" customHeight="1" x14ac:dyDescent="0.25">
      <c r="A48" s="35" t="s">
        <v>60</v>
      </c>
      <c r="B48" s="45"/>
      <c r="C48" s="18" t="s">
        <v>17</v>
      </c>
      <c r="D48" s="18" t="s">
        <v>165</v>
      </c>
      <c r="E48" s="63" t="s">
        <v>239</v>
      </c>
      <c r="F48" s="18" t="s">
        <v>166</v>
      </c>
      <c r="G48" s="19" t="s">
        <v>167</v>
      </c>
      <c r="H48" s="20">
        <v>135000</v>
      </c>
      <c r="I48" s="19" t="s">
        <v>168</v>
      </c>
      <c r="J48" s="20">
        <v>15000</v>
      </c>
      <c r="K48" s="37">
        <f t="shared" si="2"/>
        <v>9</v>
      </c>
      <c r="L48" s="26"/>
      <c r="M48" s="27"/>
    </row>
    <row r="49" spans="1:13" ht="45" customHeight="1" x14ac:dyDescent="0.25">
      <c r="A49" s="35" t="s">
        <v>61</v>
      </c>
      <c r="B49" s="45"/>
      <c r="C49" s="18" t="s">
        <v>18</v>
      </c>
      <c r="D49" s="18" t="s">
        <v>25</v>
      </c>
      <c r="E49" s="63" t="s">
        <v>259</v>
      </c>
      <c r="F49" s="18" t="s">
        <v>140</v>
      </c>
      <c r="G49" s="19" t="s">
        <v>260</v>
      </c>
      <c r="H49" s="20">
        <v>1350000</v>
      </c>
      <c r="I49" s="19" t="s">
        <v>176</v>
      </c>
      <c r="J49" s="20">
        <v>15</v>
      </c>
      <c r="K49" s="21">
        <f t="shared" si="2"/>
        <v>90000</v>
      </c>
      <c r="L49" s="26"/>
      <c r="M49" s="27"/>
    </row>
    <row r="50" spans="1:13" ht="45" customHeight="1" x14ac:dyDescent="0.25">
      <c r="A50" s="35" t="s">
        <v>62</v>
      </c>
      <c r="B50" s="45"/>
      <c r="C50" s="18" t="s">
        <v>18</v>
      </c>
      <c r="D50" s="18" t="s">
        <v>25</v>
      </c>
      <c r="E50" s="63" t="s">
        <v>177</v>
      </c>
      <c r="F50" s="18" t="s">
        <v>140</v>
      </c>
      <c r="G50" s="19" t="s">
        <v>178</v>
      </c>
      <c r="H50" s="20">
        <v>1440000</v>
      </c>
      <c r="I50" s="19" t="s">
        <v>179</v>
      </c>
      <c r="J50" s="20">
        <v>48</v>
      </c>
      <c r="K50" s="21">
        <f t="shared" si="2"/>
        <v>30000</v>
      </c>
      <c r="L50" s="26"/>
      <c r="M50" s="27"/>
    </row>
    <row r="51" spans="1:13" ht="45" customHeight="1" x14ac:dyDescent="0.25">
      <c r="A51" s="35" t="s">
        <v>63</v>
      </c>
      <c r="B51" s="45"/>
      <c r="C51" s="18" t="s">
        <v>18</v>
      </c>
      <c r="D51" s="18" t="s">
        <v>25</v>
      </c>
      <c r="E51" s="63" t="s">
        <v>180</v>
      </c>
      <c r="F51" s="18" t="s">
        <v>140</v>
      </c>
      <c r="G51" s="19" t="s">
        <v>160</v>
      </c>
      <c r="H51" s="20">
        <v>390000</v>
      </c>
      <c r="I51" s="19" t="s">
        <v>181</v>
      </c>
      <c r="J51" s="20">
        <v>280</v>
      </c>
      <c r="K51" s="21">
        <f t="shared" si="2"/>
        <v>1392.8571428571429</v>
      </c>
      <c r="L51" s="26"/>
      <c r="M51" s="27"/>
    </row>
    <row r="52" spans="1:13" ht="45" customHeight="1" x14ac:dyDescent="0.25">
      <c r="A52" s="35" t="s">
        <v>64</v>
      </c>
      <c r="B52" s="45"/>
      <c r="C52" s="18" t="s">
        <v>18</v>
      </c>
      <c r="D52" s="18" t="s">
        <v>25</v>
      </c>
      <c r="E52" s="63" t="s">
        <v>182</v>
      </c>
      <c r="F52" s="18" t="s">
        <v>140</v>
      </c>
      <c r="G52" s="19" t="s">
        <v>183</v>
      </c>
      <c r="H52" s="20">
        <v>42000</v>
      </c>
      <c r="I52" s="19" t="s">
        <v>184</v>
      </c>
      <c r="J52" s="20">
        <v>2560</v>
      </c>
      <c r="K52" s="37">
        <f t="shared" si="2"/>
        <v>16.40625</v>
      </c>
      <c r="L52" s="26"/>
      <c r="M52" s="27"/>
    </row>
    <row r="53" spans="1:13" ht="45" customHeight="1" x14ac:dyDescent="0.25">
      <c r="A53" s="35" t="s">
        <v>65</v>
      </c>
      <c r="B53" s="45"/>
      <c r="C53" s="18" t="s">
        <v>18</v>
      </c>
      <c r="D53" s="18" t="s">
        <v>25</v>
      </c>
      <c r="E53" s="63" t="s">
        <v>185</v>
      </c>
      <c r="F53" s="18" t="s">
        <v>140</v>
      </c>
      <c r="G53" s="19" t="s">
        <v>261</v>
      </c>
      <c r="H53" s="20">
        <v>2270000</v>
      </c>
      <c r="I53" s="19" t="s">
        <v>186</v>
      </c>
      <c r="J53" s="20">
        <v>6872000</v>
      </c>
      <c r="K53" s="25">
        <f t="shared" ref="K53:K63" si="3">+H53/J53</f>
        <v>0.33032596041909196</v>
      </c>
      <c r="L53" s="26"/>
      <c r="M53" s="27"/>
    </row>
    <row r="54" spans="1:13" ht="45" customHeight="1" x14ac:dyDescent="0.25">
      <c r="A54" s="35" t="s">
        <v>240</v>
      </c>
      <c r="B54" s="45"/>
      <c r="C54" s="18" t="s">
        <v>18</v>
      </c>
      <c r="D54" s="18" t="s">
        <v>25</v>
      </c>
      <c r="E54" s="63" t="s">
        <v>188</v>
      </c>
      <c r="F54" s="18" t="s">
        <v>190</v>
      </c>
      <c r="G54" s="19" t="s">
        <v>187</v>
      </c>
      <c r="H54" s="20">
        <v>1350000</v>
      </c>
      <c r="I54" s="19" t="s">
        <v>189</v>
      </c>
      <c r="J54" s="20">
        <v>1440000</v>
      </c>
      <c r="K54" s="40">
        <f t="shared" si="3"/>
        <v>0.9375</v>
      </c>
      <c r="L54" s="26"/>
      <c r="M54" s="27"/>
    </row>
    <row r="55" spans="1:13" ht="45" customHeight="1" x14ac:dyDescent="0.25">
      <c r="A55" s="35" t="s">
        <v>66</v>
      </c>
      <c r="B55" s="45"/>
      <c r="C55" s="18" t="s">
        <v>18</v>
      </c>
      <c r="D55" s="18" t="s">
        <v>25</v>
      </c>
      <c r="E55" s="63" t="s">
        <v>241</v>
      </c>
      <c r="F55" s="18" t="s">
        <v>140</v>
      </c>
      <c r="G55" s="19" t="s">
        <v>191</v>
      </c>
      <c r="H55" s="20">
        <v>98</v>
      </c>
      <c r="I55" s="19" t="s">
        <v>192</v>
      </c>
      <c r="J55" s="20">
        <v>120</v>
      </c>
      <c r="K55" s="25">
        <f t="shared" si="3"/>
        <v>0.81666666666666665</v>
      </c>
      <c r="L55" s="26"/>
      <c r="M55" s="27"/>
    </row>
    <row r="56" spans="1:13" ht="45" customHeight="1" x14ac:dyDescent="0.25">
      <c r="A56" s="35" t="s">
        <v>67</v>
      </c>
      <c r="B56" s="45"/>
      <c r="C56" s="18" t="s">
        <v>18</v>
      </c>
      <c r="D56" s="18" t="s">
        <v>25</v>
      </c>
      <c r="E56" s="63" t="s">
        <v>193</v>
      </c>
      <c r="F56" s="18" t="s">
        <v>262</v>
      </c>
      <c r="G56" s="19" t="s">
        <v>194</v>
      </c>
      <c r="H56" s="20">
        <v>9360</v>
      </c>
      <c r="I56" s="19" t="s">
        <v>194</v>
      </c>
      <c r="J56" s="20">
        <v>9600</v>
      </c>
      <c r="K56" s="25">
        <f t="shared" si="3"/>
        <v>0.97499999999999998</v>
      </c>
      <c r="L56" s="26"/>
      <c r="M56" s="27"/>
    </row>
    <row r="57" spans="1:13" ht="45" customHeight="1" x14ac:dyDescent="0.25">
      <c r="A57" s="35" t="s">
        <v>199</v>
      </c>
      <c r="B57" s="45"/>
      <c r="C57" s="18" t="s">
        <v>18</v>
      </c>
      <c r="D57" s="18" t="s">
        <v>25</v>
      </c>
      <c r="E57" s="63" t="s">
        <v>195</v>
      </c>
      <c r="F57" s="18" t="s">
        <v>175</v>
      </c>
      <c r="G57" s="19" t="s">
        <v>194</v>
      </c>
      <c r="H57" s="20">
        <v>9200</v>
      </c>
      <c r="I57" s="19" t="s">
        <v>194</v>
      </c>
      <c r="J57" s="20">
        <v>9360</v>
      </c>
      <c r="K57" s="25">
        <f t="shared" si="3"/>
        <v>0.98290598290598286</v>
      </c>
      <c r="L57" s="26"/>
      <c r="M57" s="27"/>
    </row>
    <row r="58" spans="1:13" ht="45" customHeight="1" x14ac:dyDescent="0.25">
      <c r="A58" s="35" t="s">
        <v>68</v>
      </c>
      <c r="B58" s="45"/>
      <c r="C58" s="18" t="s">
        <v>18</v>
      </c>
      <c r="D58" s="18" t="s">
        <v>25</v>
      </c>
      <c r="E58" s="63" t="s">
        <v>196</v>
      </c>
      <c r="F58" s="18" t="s">
        <v>262</v>
      </c>
      <c r="G58" s="19" t="s">
        <v>197</v>
      </c>
      <c r="H58" s="51">
        <f>+K56</f>
        <v>0.97499999999999998</v>
      </c>
      <c r="I58" s="19" t="s">
        <v>198</v>
      </c>
      <c r="J58" s="51">
        <f>+K57</f>
        <v>0.98290598290598286</v>
      </c>
      <c r="K58" s="25">
        <f>+H58*J58</f>
        <v>0.95833333333333326</v>
      </c>
      <c r="L58" s="26"/>
      <c r="M58" s="27"/>
    </row>
    <row r="59" spans="1:13" ht="45" customHeight="1" x14ac:dyDescent="0.25">
      <c r="A59" s="35" t="s">
        <v>69</v>
      </c>
      <c r="B59" s="45"/>
      <c r="C59" s="18" t="s">
        <v>18</v>
      </c>
      <c r="D59" s="18" t="s">
        <v>25</v>
      </c>
      <c r="E59" s="63" t="s">
        <v>242</v>
      </c>
      <c r="F59" s="18" t="s">
        <v>140</v>
      </c>
      <c r="G59" s="19" t="s">
        <v>200</v>
      </c>
      <c r="H59" s="20">
        <v>1890000</v>
      </c>
      <c r="I59" s="19" t="s">
        <v>201</v>
      </c>
      <c r="J59" s="20">
        <v>7350000</v>
      </c>
      <c r="K59" s="25">
        <f t="shared" si="3"/>
        <v>0.25714285714285712</v>
      </c>
      <c r="L59" s="26"/>
      <c r="M59" s="27"/>
    </row>
    <row r="60" spans="1:13" ht="45" customHeight="1" x14ac:dyDescent="0.25">
      <c r="A60" s="35" t="s">
        <v>70</v>
      </c>
      <c r="B60" s="45"/>
      <c r="C60" s="18" t="s">
        <v>18</v>
      </c>
      <c r="D60" s="18" t="s">
        <v>25</v>
      </c>
      <c r="E60" s="63" t="s">
        <v>202</v>
      </c>
      <c r="F60" s="18" t="s">
        <v>140</v>
      </c>
      <c r="G60" s="19" t="s">
        <v>203</v>
      </c>
      <c r="H60" s="20">
        <v>3620000</v>
      </c>
      <c r="I60" s="19" t="s">
        <v>201</v>
      </c>
      <c r="J60" s="20">
        <v>7350000</v>
      </c>
      <c r="K60" s="25">
        <f t="shared" si="3"/>
        <v>0.49251700680272109</v>
      </c>
      <c r="L60" s="26"/>
      <c r="M60" s="27"/>
    </row>
    <row r="61" spans="1:13" ht="45" customHeight="1" x14ac:dyDescent="0.25">
      <c r="A61" s="35" t="s">
        <v>71</v>
      </c>
      <c r="B61" s="45"/>
      <c r="C61" s="18" t="s">
        <v>18</v>
      </c>
      <c r="D61" s="18" t="s">
        <v>25</v>
      </c>
      <c r="E61" s="64" t="s">
        <v>207</v>
      </c>
      <c r="F61" s="18" t="s">
        <v>266</v>
      </c>
      <c r="G61" s="19" t="s">
        <v>263</v>
      </c>
      <c r="H61" s="20">
        <v>7400000</v>
      </c>
      <c r="I61" s="19" t="s">
        <v>208</v>
      </c>
      <c r="J61" s="20">
        <v>9800000</v>
      </c>
      <c r="K61" s="41">
        <f t="shared" si="3"/>
        <v>0.75510204081632648</v>
      </c>
      <c r="L61" s="26"/>
      <c r="M61" s="27"/>
    </row>
    <row r="62" spans="1:13" ht="45" customHeight="1" x14ac:dyDescent="0.25">
      <c r="A62" s="35" t="s">
        <v>72</v>
      </c>
      <c r="B62" s="45"/>
      <c r="C62" s="18" t="s">
        <v>18</v>
      </c>
      <c r="D62" s="18" t="s">
        <v>25</v>
      </c>
      <c r="E62" s="64" t="s">
        <v>214</v>
      </c>
      <c r="F62" s="18" t="s">
        <v>209</v>
      </c>
      <c r="G62" s="19" t="s">
        <v>215</v>
      </c>
      <c r="H62" s="20">
        <v>258000</v>
      </c>
      <c r="I62" s="19" t="s">
        <v>210</v>
      </c>
      <c r="J62" s="20">
        <v>270000</v>
      </c>
      <c r="K62" s="25">
        <f t="shared" si="3"/>
        <v>0.9555555555555556</v>
      </c>
      <c r="L62" s="26"/>
      <c r="M62" s="27"/>
    </row>
    <row r="63" spans="1:13" ht="45" customHeight="1" x14ac:dyDescent="0.25">
      <c r="A63" s="35" t="s">
        <v>73</v>
      </c>
      <c r="B63" s="45"/>
      <c r="C63" s="18" t="s">
        <v>18</v>
      </c>
      <c r="D63" s="18" t="s">
        <v>25</v>
      </c>
      <c r="E63" s="63" t="s">
        <v>212</v>
      </c>
      <c r="F63" s="18" t="s">
        <v>264</v>
      </c>
      <c r="G63" s="19" t="s">
        <v>211</v>
      </c>
      <c r="H63" s="20">
        <v>269500</v>
      </c>
      <c r="I63" s="19" t="s">
        <v>213</v>
      </c>
      <c r="J63" s="20">
        <v>270000</v>
      </c>
      <c r="K63" s="25">
        <f t="shared" si="3"/>
        <v>0.99814814814814812</v>
      </c>
      <c r="L63" s="26"/>
      <c r="M63" s="27"/>
    </row>
    <row r="64" spans="1:13" ht="45" customHeight="1" x14ac:dyDescent="0.25">
      <c r="A64" s="35" t="s">
        <v>74</v>
      </c>
      <c r="B64" s="45"/>
      <c r="C64" s="18" t="s">
        <v>18</v>
      </c>
      <c r="D64" s="18" t="s">
        <v>25</v>
      </c>
      <c r="E64" s="63" t="s">
        <v>217</v>
      </c>
      <c r="F64" s="18" t="s">
        <v>140</v>
      </c>
      <c r="G64" s="19" t="s">
        <v>216</v>
      </c>
      <c r="H64" s="20">
        <v>28000</v>
      </c>
      <c r="I64" s="19" t="s">
        <v>218</v>
      </c>
      <c r="J64" s="20">
        <v>650000</v>
      </c>
      <c r="K64" s="25">
        <f>+H64/J64</f>
        <v>4.3076923076923075E-2</v>
      </c>
      <c r="L64" s="26"/>
      <c r="M64" s="27"/>
    </row>
    <row r="65" spans="1:13" ht="45" customHeight="1" x14ac:dyDescent="0.25">
      <c r="A65" s="35" t="s">
        <v>75</v>
      </c>
      <c r="B65" s="45"/>
      <c r="C65" s="18" t="s">
        <v>19</v>
      </c>
      <c r="D65" s="18" t="s">
        <v>26</v>
      </c>
      <c r="E65" s="63" t="s">
        <v>220</v>
      </c>
      <c r="F65" s="18" t="s">
        <v>140</v>
      </c>
      <c r="G65" s="19" t="s">
        <v>219</v>
      </c>
      <c r="H65" s="20">
        <v>42000</v>
      </c>
      <c r="I65" s="19" t="s">
        <v>221</v>
      </c>
      <c r="J65" s="20">
        <v>175000</v>
      </c>
      <c r="K65" s="25">
        <f>+H65/J65</f>
        <v>0.24</v>
      </c>
      <c r="L65" s="26"/>
      <c r="M65" s="27"/>
    </row>
    <row r="66" spans="1:13" ht="45" customHeight="1" x14ac:dyDescent="0.25">
      <c r="A66" s="35"/>
      <c r="B66" s="45"/>
      <c r="C66" s="18"/>
      <c r="D66" s="18"/>
      <c r="E66" s="63"/>
      <c r="F66" s="18"/>
      <c r="G66" s="19"/>
      <c r="H66" s="20"/>
      <c r="I66" s="19"/>
      <c r="J66" s="20"/>
      <c r="K66" s="25"/>
      <c r="L66" s="26"/>
      <c r="M66" s="27"/>
    </row>
    <row r="67" spans="1:13" ht="45" customHeight="1" x14ac:dyDescent="0.25">
      <c r="A67" s="35"/>
      <c r="B67" s="45"/>
      <c r="C67" s="18"/>
      <c r="D67" s="18"/>
      <c r="E67" s="62"/>
      <c r="F67" s="18"/>
      <c r="G67" s="19"/>
      <c r="H67" s="20"/>
      <c r="I67" s="19"/>
      <c r="J67" s="20"/>
      <c r="K67" s="52"/>
      <c r="L67" s="26"/>
      <c r="M67" s="27"/>
    </row>
    <row r="68" spans="1:13" ht="45" customHeight="1" x14ac:dyDescent="0.25">
      <c r="A68" s="35"/>
      <c r="B68" s="45"/>
      <c r="C68" s="18"/>
      <c r="D68" s="18"/>
      <c r="E68" s="62"/>
      <c r="F68" s="18"/>
      <c r="G68" s="39"/>
      <c r="H68" s="20"/>
      <c r="I68" s="19"/>
      <c r="J68" s="20"/>
      <c r="K68" s="52"/>
      <c r="L68" s="26"/>
      <c r="M68" s="27"/>
    </row>
    <row r="69" spans="1:13" ht="45" customHeight="1" x14ac:dyDescent="0.25">
      <c r="A69" s="36"/>
      <c r="B69" s="46"/>
      <c r="C69" s="31"/>
      <c r="D69" s="31"/>
      <c r="E69" s="65"/>
      <c r="F69" s="31"/>
      <c r="G69" s="49"/>
      <c r="H69" s="50"/>
      <c r="I69" s="49"/>
      <c r="J69" s="50"/>
      <c r="K69" s="53"/>
      <c r="L69" s="32"/>
      <c r="M69" s="33"/>
    </row>
    <row r="70" spans="1:13" x14ac:dyDescent="0.25">
      <c r="A70" s="6"/>
      <c r="B70" s="47"/>
      <c r="C70" s="6"/>
      <c r="D70" s="6"/>
      <c r="E70" s="66"/>
      <c r="F70" s="6"/>
      <c r="G70" s="2"/>
      <c r="H70" s="2"/>
      <c r="I70" s="2"/>
      <c r="J70" s="2"/>
      <c r="K70" s="2"/>
      <c r="L70" s="4"/>
    </row>
    <row r="71" spans="1:13" x14ac:dyDescent="0.25">
      <c r="A71" s="6"/>
      <c r="B71" s="47"/>
      <c r="C71" s="6"/>
      <c r="D71" s="6"/>
      <c r="E71" s="66"/>
      <c r="F71" s="6"/>
      <c r="K71" s="2"/>
      <c r="L71" s="4"/>
    </row>
    <row r="72" spans="1:13" x14ac:dyDescent="0.25">
      <c r="A72" s="6"/>
      <c r="B72" s="47"/>
      <c r="C72" s="6"/>
      <c r="D72" s="6"/>
      <c r="E72" s="66"/>
      <c r="F72" s="6"/>
      <c r="G72" s="2"/>
      <c r="H72" s="2"/>
      <c r="I72" s="2"/>
      <c r="J72" s="2"/>
      <c r="K72" s="2"/>
      <c r="L72" s="4"/>
    </row>
    <row r="73" spans="1:13" x14ac:dyDescent="0.25">
      <c r="A73" s="6"/>
      <c r="B73" s="47"/>
      <c r="C73" s="6"/>
      <c r="D73" s="6"/>
      <c r="E73" s="66"/>
      <c r="F73" s="6"/>
      <c r="G73" s="2"/>
      <c r="H73" s="2"/>
      <c r="I73" s="2"/>
      <c r="J73" s="2"/>
      <c r="K73" s="2"/>
      <c r="L73" s="4"/>
    </row>
    <row r="74" spans="1:13" x14ac:dyDescent="0.25">
      <c r="A74" s="6"/>
      <c r="B74" s="47"/>
      <c r="C74" s="6"/>
      <c r="D74" s="6"/>
      <c r="E74" s="66"/>
      <c r="F74" s="6"/>
      <c r="G74" s="2"/>
      <c r="H74" s="2"/>
      <c r="I74" s="2"/>
      <c r="J74" s="2"/>
      <c r="K74" s="2"/>
      <c r="L74" s="4"/>
    </row>
    <row r="75" spans="1:13" x14ac:dyDescent="0.25">
      <c r="A75" s="6"/>
      <c r="B75" s="47"/>
      <c r="C75" s="6"/>
      <c r="D75" s="6"/>
      <c r="E75" s="66"/>
      <c r="F75" s="6"/>
      <c r="G75" s="2"/>
      <c r="H75" s="2"/>
      <c r="I75" s="2"/>
      <c r="J75" s="2"/>
      <c r="K75" s="2"/>
      <c r="L75" s="4"/>
    </row>
    <row r="76" spans="1:13" x14ac:dyDescent="0.25">
      <c r="A76" s="6"/>
      <c r="B76" s="47"/>
      <c r="C76" s="6"/>
      <c r="D76" s="6"/>
      <c r="E76" s="66"/>
      <c r="F76" s="6"/>
      <c r="G76" s="2"/>
      <c r="H76" s="2"/>
      <c r="I76" s="2"/>
      <c r="J76" s="2"/>
      <c r="K76" s="2"/>
      <c r="L76" s="4"/>
    </row>
    <row r="77" spans="1:13" x14ac:dyDescent="0.25">
      <c r="A77" s="6"/>
      <c r="B77" s="47"/>
      <c r="C77" s="6"/>
      <c r="D77" s="6"/>
      <c r="E77" s="66"/>
      <c r="F77" s="6"/>
      <c r="G77" s="2"/>
      <c r="H77" s="2"/>
      <c r="I77" s="2"/>
      <c r="J77" s="2"/>
      <c r="K77" s="2"/>
      <c r="L77" s="4"/>
    </row>
    <row r="78" spans="1:13" x14ac:dyDescent="0.25">
      <c r="A78" s="6"/>
      <c r="B78" s="47"/>
      <c r="C78" s="6"/>
      <c r="D78" s="6"/>
      <c r="E78" s="66"/>
      <c r="F78" s="6"/>
      <c r="G78" s="2"/>
      <c r="H78" s="2"/>
      <c r="I78" s="2"/>
      <c r="J78" s="2"/>
      <c r="K78" s="2"/>
      <c r="L78" s="4"/>
    </row>
    <row r="79" spans="1:13" x14ac:dyDescent="0.25">
      <c r="A79" s="6"/>
      <c r="B79" s="47"/>
      <c r="C79" s="6"/>
      <c r="D79" s="6"/>
      <c r="E79" s="66"/>
      <c r="F79" s="6"/>
      <c r="G79" s="2"/>
      <c r="H79" s="2"/>
      <c r="I79" s="2"/>
      <c r="J79" s="2"/>
      <c r="K79" s="2"/>
      <c r="L79" s="4"/>
    </row>
    <row r="80" spans="1:13" x14ac:dyDescent="0.25">
      <c r="A80" s="6"/>
      <c r="B80" s="47"/>
      <c r="C80" s="6"/>
      <c r="D80" s="6"/>
      <c r="E80" s="66"/>
      <c r="F80" s="6"/>
      <c r="G80" s="2"/>
      <c r="H80" s="2"/>
      <c r="I80" s="2"/>
      <c r="J80" s="2"/>
      <c r="K80" s="2"/>
      <c r="L80" s="4"/>
    </row>
    <row r="81" spans="1:12" x14ac:dyDescent="0.25">
      <c r="A81" s="6"/>
      <c r="B81" s="47"/>
      <c r="C81" s="6"/>
      <c r="D81" s="6"/>
      <c r="E81" s="66"/>
      <c r="F81" s="6"/>
      <c r="G81" s="2"/>
      <c r="H81" s="2"/>
      <c r="I81" s="2"/>
      <c r="J81" s="2"/>
      <c r="K81" s="2"/>
      <c r="L81" s="4"/>
    </row>
    <row r="82" spans="1:12" x14ac:dyDescent="0.25">
      <c r="A82" s="6"/>
      <c r="B82" s="47"/>
      <c r="C82" s="6"/>
      <c r="D82" s="6"/>
      <c r="E82" s="66"/>
      <c r="F82" s="6"/>
      <c r="G82" s="2"/>
      <c r="H82" s="2"/>
      <c r="I82" s="2"/>
      <c r="J82" s="2"/>
      <c r="K82" s="2"/>
      <c r="L82" s="4"/>
    </row>
    <row r="83" spans="1:12" x14ac:dyDescent="0.25">
      <c r="A83" s="6"/>
      <c r="B83" s="47"/>
      <c r="C83" s="6"/>
      <c r="D83" s="6"/>
      <c r="E83" s="66"/>
      <c r="F83" s="6"/>
      <c r="G83" s="2"/>
      <c r="H83" s="2"/>
      <c r="I83" s="2"/>
      <c r="J83" s="2"/>
      <c r="K83" s="2"/>
      <c r="L83" s="4"/>
    </row>
    <row r="84" spans="1:12" x14ac:dyDescent="0.25">
      <c r="A84" s="6"/>
      <c r="B84" s="47"/>
      <c r="C84" s="6"/>
      <c r="D84" s="6"/>
      <c r="E84" s="66"/>
      <c r="F84" s="6"/>
      <c r="G84" s="2"/>
      <c r="H84" s="2"/>
      <c r="I84" s="2"/>
      <c r="J84" s="2"/>
      <c r="K84" s="2"/>
      <c r="L84" s="4"/>
    </row>
    <row r="85" spans="1:12" x14ac:dyDescent="0.25">
      <c r="A85" s="6"/>
      <c r="B85" s="47"/>
      <c r="C85" s="6"/>
      <c r="D85" s="6"/>
      <c r="E85" s="66"/>
      <c r="F85" s="6"/>
      <c r="G85" s="2"/>
      <c r="H85" s="2"/>
      <c r="I85" s="2"/>
      <c r="J85" s="2"/>
      <c r="K85" s="2"/>
      <c r="L85" s="4"/>
    </row>
    <row r="86" spans="1:12" x14ac:dyDescent="0.25">
      <c r="A86" s="6"/>
      <c r="B86" s="47"/>
      <c r="C86" s="6"/>
      <c r="D86" s="6"/>
      <c r="E86" s="66"/>
      <c r="F86" s="6"/>
      <c r="G86" s="2"/>
      <c r="H86" s="2"/>
      <c r="I86" s="2"/>
      <c r="J86" s="2"/>
      <c r="K86" s="2"/>
      <c r="L86" s="4"/>
    </row>
    <row r="87" spans="1:12" x14ac:dyDescent="0.25">
      <c r="A87" s="6"/>
      <c r="B87" s="47"/>
      <c r="C87" s="6"/>
      <c r="D87" s="6"/>
      <c r="E87" s="66"/>
      <c r="F87" s="6"/>
      <c r="G87" s="2"/>
      <c r="H87" s="2"/>
      <c r="I87" s="2"/>
      <c r="J87" s="2"/>
      <c r="K87" s="2"/>
      <c r="L87" s="4"/>
    </row>
    <row r="88" spans="1:12" x14ac:dyDescent="0.25">
      <c r="A88" s="6"/>
      <c r="B88" s="47"/>
      <c r="C88" s="6"/>
      <c r="D88" s="6"/>
      <c r="E88" s="66"/>
      <c r="F88" s="6"/>
      <c r="G88" s="2"/>
      <c r="H88" s="2"/>
      <c r="I88" s="2"/>
      <c r="J88" s="2"/>
      <c r="K88" s="2"/>
      <c r="L88" s="4"/>
    </row>
    <row r="89" spans="1:12" x14ac:dyDescent="0.25">
      <c r="A89" s="6"/>
      <c r="B89" s="47"/>
      <c r="C89" s="6"/>
      <c r="D89" s="6"/>
      <c r="E89" s="66"/>
      <c r="F89" s="6"/>
      <c r="G89" s="2"/>
      <c r="H89" s="2"/>
      <c r="I89" s="2"/>
      <c r="J89" s="2"/>
      <c r="K89" s="2"/>
      <c r="L89" s="4"/>
    </row>
    <row r="90" spans="1:12" x14ac:dyDescent="0.25">
      <c r="A90" s="6"/>
      <c r="B90" s="47"/>
      <c r="C90" s="6"/>
      <c r="D90" s="6"/>
      <c r="E90" s="66"/>
      <c r="F90" s="6"/>
      <c r="G90" s="2"/>
      <c r="H90" s="2"/>
      <c r="I90" s="2"/>
      <c r="J90" s="2"/>
      <c r="K90" s="2"/>
      <c r="L90" s="4"/>
    </row>
    <row r="91" spans="1:12" x14ac:dyDescent="0.25">
      <c r="A91" s="6"/>
      <c r="B91" s="47"/>
      <c r="C91" s="6"/>
      <c r="D91" s="6"/>
      <c r="E91" s="66"/>
      <c r="F91" s="6"/>
      <c r="G91" s="2"/>
      <c r="H91" s="2"/>
      <c r="I91" s="2"/>
      <c r="J91" s="2"/>
      <c r="K91" s="2"/>
      <c r="L91" s="4"/>
    </row>
    <row r="92" spans="1:12" x14ac:dyDescent="0.25">
      <c r="A92" s="6"/>
      <c r="B92" s="47"/>
      <c r="C92" s="6"/>
      <c r="D92" s="6"/>
      <c r="E92" s="66"/>
      <c r="F92" s="6"/>
      <c r="G92" s="2"/>
      <c r="H92" s="2"/>
      <c r="I92" s="2"/>
      <c r="J92" s="2"/>
      <c r="K92" s="2"/>
      <c r="L92" s="4"/>
    </row>
    <row r="93" spans="1:12" x14ac:dyDescent="0.25">
      <c r="A93" s="6"/>
      <c r="B93" s="47"/>
      <c r="C93" s="6"/>
      <c r="D93" s="6"/>
      <c r="E93" s="66"/>
      <c r="F93" s="6"/>
      <c r="G93" s="2"/>
      <c r="H93" s="2"/>
      <c r="I93" s="2"/>
      <c r="J93" s="2"/>
      <c r="K93" s="2"/>
      <c r="L93" s="4"/>
    </row>
    <row r="94" spans="1:12" x14ac:dyDescent="0.25">
      <c r="A94" s="6"/>
      <c r="B94" s="47"/>
      <c r="C94" s="6"/>
      <c r="D94" s="6"/>
      <c r="E94" s="66"/>
      <c r="F94" s="6"/>
      <c r="G94" s="2"/>
      <c r="H94" s="2"/>
      <c r="I94" s="2"/>
      <c r="J94" s="2"/>
      <c r="K94" s="2"/>
      <c r="L94" s="4"/>
    </row>
    <row r="95" spans="1:12" x14ac:dyDescent="0.25">
      <c r="A95" s="6"/>
      <c r="B95" s="47"/>
      <c r="C95" s="6"/>
      <c r="D95" s="6"/>
      <c r="E95" s="66"/>
      <c r="F95" s="6"/>
      <c r="G95" s="2"/>
      <c r="H95" s="2"/>
      <c r="I95" s="2"/>
      <c r="J95" s="2"/>
      <c r="K95" s="2"/>
      <c r="L95" s="4"/>
    </row>
    <row r="96" spans="1:12" x14ac:dyDescent="0.25">
      <c r="A96" s="6"/>
      <c r="B96" s="47"/>
      <c r="C96" s="6"/>
      <c r="D96" s="6"/>
      <c r="E96" s="66"/>
      <c r="F96" s="6"/>
      <c r="G96" s="2"/>
      <c r="H96" s="2"/>
      <c r="I96" s="2"/>
      <c r="J96" s="2"/>
      <c r="K96" s="2"/>
      <c r="L96" s="4"/>
    </row>
    <row r="97" spans="1:12" x14ac:dyDescent="0.25">
      <c r="A97" s="6"/>
      <c r="B97" s="47"/>
      <c r="C97" s="6"/>
      <c r="D97" s="6"/>
      <c r="E97" s="66"/>
      <c r="F97" s="6"/>
      <c r="G97" s="2"/>
      <c r="H97" s="2"/>
      <c r="I97" s="2"/>
      <c r="J97" s="2"/>
      <c r="K97" s="2"/>
      <c r="L97" s="4"/>
    </row>
    <row r="98" spans="1:12" x14ac:dyDescent="0.25">
      <c r="A98" s="6"/>
      <c r="B98" s="47"/>
      <c r="C98" s="6"/>
      <c r="D98" s="6"/>
      <c r="E98" s="66"/>
      <c r="F98" s="6"/>
      <c r="G98" s="2"/>
      <c r="H98" s="2"/>
      <c r="I98" s="2"/>
      <c r="J98" s="2"/>
      <c r="K98" s="2"/>
      <c r="L98" s="4"/>
    </row>
    <row r="99" spans="1:12" x14ac:dyDescent="0.25">
      <c r="A99" s="6"/>
      <c r="B99" s="47"/>
      <c r="C99" s="6"/>
      <c r="D99" s="6"/>
      <c r="E99" s="66"/>
      <c r="F99" s="6"/>
      <c r="G99" s="2"/>
      <c r="H99" s="2"/>
      <c r="I99" s="2"/>
      <c r="J99" s="2"/>
      <c r="K99" s="2"/>
      <c r="L99" s="4"/>
    </row>
    <row r="100" spans="1:12" x14ac:dyDescent="0.25">
      <c r="A100" s="6"/>
      <c r="B100" s="47"/>
      <c r="C100" s="6"/>
      <c r="D100" s="6"/>
      <c r="E100" s="66"/>
      <c r="F100" s="6"/>
      <c r="G100" s="2"/>
      <c r="H100" s="2"/>
      <c r="I100" s="2"/>
      <c r="J100" s="2"/>
      <c r="K100" s="2"/>
      <c r="L100" s="4"/>
    </row>
    <row r="101" spans="1:12" x14ac:dyDescent="0.25">
      <c r="A101" s="6"/>
      <c r="B101" s="47"/>
      <c r="C101" s="6"/>
      <c r="D101" s="6"/>
      <c r="E101" s="66"/>
      <c r="F101" s="6"/>
      <c r="G101" s="2"/>
      <c r="H101" s="2"/>
      <c r="I101" s="2"/>
      <c r="J101" s="2"/>
      <c r="K101" s="2"/>
      <c r="L101" s="4"/>
    </row>
    <row r="102" spans="1:12" x14ac:dyDescent="0.25">
      <c r="A102" s="6"/>
      <c r="B102" s="47"/>
      <c r="C102" s="6"/>
      <c r="D102" s="6"/>
      <c r="E102" s="66"/>
      <c r="F102" s="6"/>
      <c r="G102" s="2"/>
      <c r="H102" s="2"/>
      <c r="I102" s="2"/>
      <c r="J102" s="2"/>
      <c r="K102" s="2"/>
      <c r="L102" s="4"/>
    </row>
    <row r="103" spans="1:12" x14ac:dyDescent="0.25">
      <c r="A103" s="6"/>
      <c r="B103" s="47"/>
      <c r="C103" s="6"/>
      <c r="D103" s="6"/>
      <c r="E103" s="66"/>
      <c r="F103" s="6"/>
      <c r="G103" s="2"/>
      <c r="H103" s="2"/>
      <c r="I103" s="2"/>
      <c r="J103" s="2"/>
      <c r="K103" s="2"/>
      <c r="L103" s="4"/>
    </row>
    <row r="104" spans="1:12" x14ac:dyDescent="0.25">
      <c r="A104" s="6"/>
      <c r="B104" s="47"/>
      <c r="C104" s="6"/>
      <c r="D104" s="6"/>
      <c r="E104" s="66"/>
      <c r="F104" s="6"/>
      <c r="G104" s="2"/>
      <c r="H104" s="2"/>
      <c r="I104" s="2"/>
      <c r="J104" s="2"/>
      <c r="K104" s="2"/>
      <c r="L104" s="4"/>
    </row>
    <row r="105" spans="1:12" x14ac:dyDescent="0.25">
      <c r="A105" s="6"/>
      <c r="B105" s="47"/>
      <c r="C105" s="6"/>
      <c r="D105" s="6"/>
      <c r="E105" s="66"/>
      <c r="F105" s="6"/>
      <c r="G105" s="2"/>
      <c r="H105" s="2"/>
      <c r="I105" s="2"/>
      <c r="J105" s="2"/>
      <c r="K105" s="2"/>
      <c r="L105" s="4"/>
    </row>
    <row r="106" spans="1:12" x14ac:dyDescent="0.25">
      <c r="A106" s="6"/>
      <c r="B106" s="47"/>
      <c r="C106" s="6"/>
      <c r="D106" s="6"/>
      <c r="E106" s="66"/>
      <c r="F106" s="6"/>
      <c r="G106" s="2"/>
      <c r="H106" s="2"/>
      <c r="I106" s="2"/>
      <c r="J106" s="2"/>
      <c r="K106" s="2"/>
      <c r="L106" s="4"/>
    </row>
    <row r="107" spans="1:12" x14ac:dyDescent="0.25">
      <c r="A107" s="6"/>
      <c r="B107" s="47"/>
      <c r="C107" s="6"/>
      <c r="D107" s="6"/>
      <c r="E107" s="66"/>
      <c r="F107" s="6"/>
      <c r="G107" s="2"/>
      <c r="H107" s="2"/>
      <c r="I107" s="2"/>
      <c r="J107" s="2"/>
      <c r="K107" s="2"/>
      <c r="L107" s="4"/>
    </row>
    <row r="108" spans="1:12" x14ac:dyDescent="0.25">
      <c r="A108" s="6"/>
      <c r="B108" s="47"/>
      <c r="C108" s="6"/>
      <c r="D108" s="6"/>
      <c r="E108" s="66"/>
      <c r="F108" s="6"/>
      <c r="G108" s="2"/>
      <c r="H108" s="2"/>
      <c r="I108" s="2"/>
      <c r="J108" s="2"/>
      <c r="K108" s="2"/>
      <c r="L108" s="4"/>
    </row>
    <row r="109" spans="1:12" x14ac:dyDescent="0.25">
      <c r="A109" s="6"/>
      <c r="B109" s="47"/>
      <c r="C109" s="6"/>
      <c r="D109" s="6"/>
      <c r="E109" s="66"/>
      <c r="F109" s="6"/>
      <c r="G109" s="2"/>
      <c r="H109" s="2"/>
      <c r="I109" s="2"/>
      <c r="J109" s="2"/>
      <c r="K109" s="2"/>
      <c r="L109" s="4"/>
    </row>
    <row r="110" spans="1:12" x14ac:dyDescent="0.25">
      <c r="A110" s="6"/>
      <c r="B110" s="47"/>
      <c r="C110" s="6"/>
      <c r="D110" s="6"/>
      <c r="E110" s="66"/>
      <c r="F110" s="6"/>
      <c r="G110" s="2"/>
      <c r="H110" s="2"/>
      <c r="I110" s="2"/>
      <c r="J110" s="2"/>
      <c r="K110" s="2"/>
      <c r="L110" s="4"/>
    </row>
    <row r="111" spans="1:12" x14ac:dyDescent="0.25">
      <c r="A111" s="6"/>
      <c r="B111" s="47"/>
      <c r="C111" s="6"/>
      <c r="D111" s="6"/>
      <c r="E111" s="66"/>
      <c r="F111" s="6"/>
      <c r="G111" s="2"/>
      <c r="H111" s="2"/>
      <c r="I111" s="2"/>
      <c r="J111" s="2"/>
      <c r="K111" s="2"/>
      <c r="L111" s="4"/>
    </row>
    <row r="112" spans="1:12" x14ac:dyDescent="0.25">
      <c r="A112" s="6"/>
      <c r="B112" s="47"/>
      <c r="C112" s="6"/>
      <c r="D112" s="6"/>
      <c r="E112" s="66"/>
      <c r="F112" s="6"/>
      <c r="G112" s="2"/>
      <c r="H112" s="2"/>
      <c r="I112" s="2"/>
      <c r="J112" s="2"/>
      <c r="K112" s="2"/>
      <c r="L112" s="4"/>
    </row>
    <row r="113" spans="1:12" x14ac:dyDescent="0.25">
      <c r="A113" s="6"/>
      <c r="B113" s="47"/>
      <c r="C113" s="6"/>
      <c r="D113" s="6"/>
      <c r="E113" s="66"/>
      <c r="F113" s="6"/>
      <c r="G113" s="2"/>
      <c r="H113" s="2"/>
      <c r="I113" s="2"/>
      <c r="J113" s="2"/>
      <c r="K113" s="2"/>
      <c r="L113" s="4"/>
    </row>
    <row r="114" spans="1:12" x14ac:dyDescent="0.25">
      <c r="A114" s="6"/>
      <c r="B114" s="47"/>
      <c r="C114" s="6"/>
      <c r="D114" s="6"/>
      <c r="E114" s="66"/>
      <c r="F114" s="6"/>
      <c r="G114" s="2"/>
      <c r="H114" s="2"/>
      <c r="I114" s="2"/>
      <c r="J114" s="2"/>
      <c r="K114" s="2"/>
      <c r="L114" s="4"/>
    </row>
    <row r="115" spans="1:12" x14ac:dyDescent="0.25">
      <c r="A115" s="6"/>
      <c r="B115" s="47"/>
      <c r="C115" s="6"/>
      <c r="D115" s="6"/>
      <c r="E115" s="66"/>
      <c r="F115" s="6"/>
      <c r="G115" s="2"/>
      <c r="H115" s="2"/>
      <c r="I115" s="2"/>
      <c r="J115" s="2"/>
      <c r="K115" s="2"/>
      <c r="L115" s="4"/>
    </row>
    <row r="116" spans="1:12" x14ac:dyDescent="0.25">
      <c r="A116" s="6"/>
      <c r="B116" s="47"/>
      <c r="C116" s="6"/>
      <c r="D116" s="6"/>
      <c r="E116" s="66"/>
      <c r="F116" s="6"/>
      <c r="G116" s="2"/>
      <c r="H116" s="2"/>
      <c r="I116" s="2"/>
      <c r="J116" s="2"/>
      <c r="K116" s="2"/>
      <c r="L116" s="4"/>
    </row>
    <row r="117" spans="1:12" x14ac:dyDescent="0.25">
      <c r="A117" s="6"/>
      <c r="B117" s="47"/>
      <c r="C117" s="6"/>
      <c r="D117" s="6"/>
      <c r="E117" s="66"/>
      <c r="F117" s="6"/>
      <c r="G117" s="2"/>
      <c r="H117" s="2"/>
      <c r="I117" s="2"/>
      <c r="J117" s="2"/>
      <c r="K117" s="2"/>
      <c r="L117" s="4"/>
    </row>
    <row r="118" spans="1:12" x14ac:dyDescent="0.25">
      <c r="A118" s="6"/>
      <c r="B118" s="47"/>
      <c r="C118" s="6"/>
      <c r="D118" s="6"/>
      <c r="E118" s="66"/>
      <c r="F118" s="6"/>
      <c r="G118" s="2"/>
      <c r="H118" s="2"/>
      <c r="I118" s="2"/>
      <c r="J118" s="2"/>
      <c r="K118" s="2"/>
      <c r="L118" s="4"/>
    </row>
    <row r="119" spans="1:12" x14ac:dyDescent="0.25">
      <c r="A119" s="6"/>
      <c r="B119" s="47"/>
      <c r="C119" s="6"/>
      <c r="D119" s="6"/>
      <c r="E119" s="66"/>
      <c r="F119" s="6"/>
      <c r="G119" s="2"/>
      <c r="H119" s="2"/>
      <c r="I119" s="2"/>
      <c r="J119" s="2"/>
      <c r="K119" s="2"/>
      <c r="L119" s="4"/>
    </row>
    <row r="120" spans="1:12" x14ac:dyDescent="0.25">
      <c r="A120" s="6"/>
      <c r="B120" s="47"/>
      <c r="C120" s="6"/>
      <c r="D120" s="6"/>
      <c r="E120" s="66"/>
      <c r="F120" s="6"/>
      <c r="G120" s="2"/>
      <c r="H120" s="2"/>
      <c r="I120" s="2"/>
      <c r="J120" s="2"/>
      <c r="K120" s="2"/>
      <c r="L120" s="4"/>
    </row>
    <row r="121" spans="1:12" x14ac:dyDescent="0.25">
      <c r="A121" s="6"/>
      <c r="B121" s="47"/>
      <c r="C121" s="6"/>
      <c r="D121" s="6"/>
      <c r="E121" s="66"/>
      <c r="F121" s="6"/>
      <c r="G121" s="2"/>
      <c r="H121" s="2"/>
      <c r="I121" s="2"/>
      <c r="J121" s="2"/>
      <c r="K121" s="2"/>
      <c r="L121" s="4"/>
    </row>
    <row r="122" spans="1:12" x14ac:dyDescent="0.25">
      <c r="A122" s="6"/>
      <c r="B122" s="47"/>
      <c r="C122" s="6"/>
      <c r="D122" s="6"/>
      <c r="E122" s="66"/>
      <c r="F122" s="6"/>
      <c r="G122" s="2"/>
      <c r="H122" s="2"/>
      <c r="I122" s="2"/>
      <c r="J122" s="2"/>
      <c r="K122" s="2"/>
      <c r="L122" s="4"/>
    </row>
    <row r="123" spans="1:12" x14ac:dyDescent="0.25">
      <c r="A123" s="6"/>
      <c r="B123" s="47"/>
      <c r="C123" s="6"/>
      <c r="D123" s="6"/>
      <c r="E123" s="66"/>
      <c r="F123" s="6"/>
      <c r="G123" s="2"/>
      <c r="H123" s="2"/>
      <c r="I123" s="2"/>
      <c r="J123" s="2"/>
      <c r="K123" s="2"/>
      <c r="L123" s="4"/>
    </row>
    <row r="124" spans="1:12" x14ac:dyDescent="0.25">
      <c r="A124" s="6"/>
      <c r="B124" s="47"/>
      <c r="C124" s="6"/>
      <c r="D124" s="6"/>
      <c r="E124" s="66"/>
      <c r="F124" s="6"/>
      <c r="G124" s="2"/>
      <c r="H124" s="2"/>
      <c r="I124" s="2"/>
      <c r="J124" s="2"/>
      <c r="K124" s="2"/>
      <c r="L124" s="4"/>
    </row>
    <row r="125" spans="1:12" x14ac:dyDescent="0.25">
      <c r="A125" s="6"/>
      <c r="B125" s="47"/>
      <c r="C125" s="6"/>
      <c r="D125" s="6"/>
      <c r="E125" s="66"/>
      <c r="F125" s="6"/>
      <c r="G125" s="2"/>
      <c r="H125" s="2"/>
      <c r="I125" s="2"/>
      <c r="J125" s="2"/>
      <c r="K125" s="2"/>
      <c r="L125" s="4"/>
    </row>
    <row r="126" spans="1:12" x14ac:dyDescent="0.25">
      <c r="A126" s="6"/>
      <c r="B126" s="47"/>
      <c r="C126" s="6"/>
      <c r="D126" s="6"/>
      <c r="E126" s="66"/>
      <c r="F126" s="6"/>
      <c r="G126" s="2"/>
      <c r="H126" s="2"/>
      <c r="I126" s="2"/>
      <c r="J126" s="2"/>
      <c r="K126" s="2"/>
      <c r="L126" s="4"/>
    </row>
    <row r="127" spans="1:12" x14ac:dyDescent="0.25">
      <c r="A127" s="6"/>
      <c r="B127" s="47"/>
      <c r="C127" s="6"/>
      <c r="D127" s="6"/>
      <c r="E127" s="66"/>
      <c r="F127" s="6"/>
      <c r="G127" s="2"/>
      <c r="H127" s="2"/>
      <c r="I127" s="2"/>
      <c r="J127" s="2"/>
      <c r="K127" s="2"/>
      <c r="L127" s="4"/>
    </row>
    <row r="128" spans="1:12" x14ac:dyDescent="0.25">
      <c r="A128" s="6"/>
      <c r="B128" s="47"/>
      <c r="C128" s="6"/>
      <c r="D128" s="6"/>
      <c r="E128" s="66"/>
      <c r="F128" s="6"/>
      <c r="G128" s="2"/>
      <c r="H128" s="2"/>
      <c r="I128" s="2"/>
      <c r="J128" s="2"/>
      <c r="K128" s="2"/>
      <c r="L128" s="4"/>
    </row>
    <row r="129" spans="1:12" x14ac:dyDescent="0.25">
      <c r="A129" s="6"/>
      <c r="B129" s="47"/>
      <c r="C129" s="6"/>
      <c r="D129" s="6"/>
      <c r="E129" s="66"/>
      <c r="F129" s="6"/>
      <c r="G129" s="2"/>
      <c r="H129" s="2"/>
      <c r="I129" s="2"/>
      <c r="J129" s="2"/>
      <c r="K129" s="2"/>
      <c r="L129" s="4"/>
    </row>
    <row r="130" spans="1:12" x14ac:dyDescent="0.25">
      <c r="A130" s="6"/>
      <c r="B130" s="47"/>
      <c r="C130" s="6"/>
      <c r="D130" s="6"/>
      <c r="E130" s="66"/>
      <c r="F130" s="6"/>
      <c r="G130" s="2"/>
      <c r="H130" s="2"/>
      <c r="I130" s="2"/>
      <c r="J130" s="2"/>
      <c r="K130" s="2"/>
      <c r="L130" s="4"/>
    </row>
    <row r="131" spans="1:12" x14ac:dyDescent="0.25">
      <c r="A131" s="6"/>
      <c r="B131" s="47"/>
      <c r="C131" s="6"/>
      <c r="D131" s="6"/>
      <c r="E131" s="66"/>
      <c r="F131" s="6"/>
      <c r="G131" s="2"/>
      <c r="H131" s="2"/>
      <c r="I131" s="2"/>
      <c r="J131" s="2"/>
      <c r="K131" s="2"/>
      <c r="L131" s="4"/>
    </row>
    <row r="132" spans="1:12" x14ac:dyDescent="0.25">
      <c r="A132" s="6"/>
      <c r="B132" s="47"/>
      <c r="C132" s="6"/>
      <c r="D132" s="6"/>
      <c r="E132" s="66"/>
      <c r="F132" s="6"/>
      <c r="G132" s="2"/>
      <c r="H132" s="2"/>
      <c r="I132" s="2"/>
      <c r="J132" s="2"/>
      <c r="K132" s="2"/>
      <c r="L132" s="4"/>
    </row>
    <row r="133" spans="1:12" x14ac:dyDescent="0.25">
      <c r="A133" s="6"/>
      <c r="B133" s="47"/>
      <c r="C133" s="6"/>
      <c r="D133" s="6"/>
      <c r="E133" s="66"/>
      <c r="F133" s="6"/>
      <c r="G133" s="2"/>
      <c r="H133" s="2"/>
      <c r="I133" s="2"/>
      <c r="J133" s="2"/>
      <c r="K133" s="2"/>
      <c r="L133" s="4"/>
    </row>
    <row r="134" spans="1:12" x14ac:dyDescent="0.25">
      <c r="A134" s="6"/>
      <c r="B134" s="47"/>
      <c r="C134" s="6"/>
      <c r="D134" s="6"/>
      <c r="E134" s="66"/>
      <c r="F134" s="6"/>
      <c r="G134" s="2"/>
      <c r="H134" s="2"/>
      <c r="I134" s="2"/>
      <c r="J134" s="2"/>
      <c r="K134" s="2"/>
      <c r="L134" s="4"/>
    </row>
    <row r="135" spans="1:12" x14ac:dyDescent="0.25">
      <c r="A135" s="6"/>
      <c r="B135" s="47"/>
      <c r="C135" s="6"/>
      <c r="D135" s="6"/>
      <c r="E135" s="66"/>
      <c r="F135" s="6"/>
      <c r="G135" s="2"/>
      <c r="H135" s="2"/>
      <c r="I135" s="2"/>
      <c r="J135" s="2"/>
      <c r="K135" s="2"/>
      <c r="L135" s="4"/>
    </row>
    <row r="136" spans="1:12" x14ac:dyDescent="0.25">
      <c r="A136" s="6"/>
      <c r="B136" s="47"/>
      <c r="C136" s="6"/>
      <c r="D136" s="6"/>
      <c r="E136" s="66"/>
      <c r="F136" s="6"/>
      <c r="G136" s="2"/>
      <c r="H136" s="2"/>
      <c r="I136" s="2"/>
      <c r="J136" s="2"/>
      <c r="K136" s="2"/>
      <c r="L136" s="4"/>
    </row>
    <row r="137" spans="1:12" x14ac:dyDescent="0.25">
      <c r="A137" s="6"/>
      <c r="B137" s="47"/>
      <c r="C137" s="6"/>
      <c r="D137" s="6"/>
      <c r="E137" s="66"/>
      <c r="F137" s="6"/>
      <c r="G137" s="2"/>
      <c r="H137" s="2"/>
      <c r="I137" s="2"/>
      <c r="J137" s="2"/>
      <c r="K137" s="2"/>
      <c r="L137" s="4"/>
    </row>
    <row r="138" spans="1:12" x14ac:dyDescent="0.25">
      <c r="A138" s="6"/>
      <c r="B138" s="47"/>
      <c r="C138" s="6"/>
      <c r="D138" s="6"/>
      <c r="E138" s="66"/>
      <c r="F138" s="6"/>
      <c r="G138" s="2"/>
      <c r="H138" s="2"/>
      <c r="I138" s="2"/>
      <c r="J138" s="2"/>
      <c r="K138" s="2"/>
      <c r="L138" s="4"/>
    </row>
    <row r="139" spans="1:12" x14ac:dyDescent="0.25">
      <c r="A139" s="6"/>
      <c r="B139" s="47"/>
      <c r="C139" s="6"/>
      <c r="D139" s="6"/>
      <c r="E139" s="66"/>
      <c r="F139" s="6"/>
      <c r="G139" s="2"/>
      <c r="H139" s="2"/>
      <c r="I139" s="2"/>
      <c r="J139" s="2"/>
      <c r="K139" s="2"/>
      <c r="L139" s="4"/>
    </row>
    <row r="140" spans="1:12" x14ac:dyDescent="0.25">
      <c r="A140" s="6"/>
      <c r="B140" s="47"/>
      <c r="C140" s="6"/>
      <c r="D140" s="6"/>
      <c r="E140" s="66"/>
      <c r="F140" s="6"/>
      <c r="G140" s="2"/>
      <c r="H140" s="2"/>
      <c r="I140" s="2"/>
      <c r="J140" s="2"/>
      <c r="K140" s="2"/>
      <c r="L140" s="4"/>
    </row>
    <row r="141" spans="1:12" x14ac:dyDescent="0.25">
      <c r="A141" s="6"/>
      <c r="B141" s="47"/>
      <c r="C141" s="6"/>
      <c r="D141" s="6"/>
      <c r="E141" s="66"/>
      <c r="F141" s="6"/>
      <c r="G141" s="2"/>
      <c r="H141" s="2"/>
      <c r="I141" s="2"/>
      <c r="J141" s="2"/>
      <c r="K141" s="2"/>
      <c r="L141" s="4"/>
    </row>
    <row r="142" spans="1:12" x14ac:dyDescent="0.25">
      <c r="A142" s="6"/>
      <c r="B142" s="47"/>
      <c r="C142" s="6"/>
      <c r="D142" s="6"/>
      <c r="E142" s="66"/>
      <c r="F142" s="6"/>
      <c r="G142" s="2"/>
      <c r="H142" s="2"/>
      <c r="I142" s="2"/>
      <c r="J142" s="2"/>
      <c r="K142" s="2"/>
      <c r="L142" s="4"/>
    </row>
    <row r="143" spans="1:12" x14ac:dyDescent="0.25">
      <c r="A143" s="6"/>
      <c r="B143" s="47"/>
      <c r="C143" s="6"/>
      <c r="D143" s="6"/>
      <c r="E143" s="66"/>
      <c r="F143" s="6"/>
      <c r="G143" s="2"/>
      <c r="H143" s="2"/>
      <c r="I143" s="2"/>
      <c r="J143" s="2"/>
      <c r="K143" s="2"/>
      <c r="L143" s="4"/>
    </row>
    <row r="144" spans="1:12" x14ac:dyDescent="0.25">
      <c r="A144" s="6"/>
      <c r="B144" s="47"/>
      <c r="C144" s="6"/>
      <c r="D144" s="6"/>
      <c r="E144" s="66"/>
      <c r="F144" s="6"/>
      <c r="G144" s="2"/>
      <c r="H144" s="2"/>
      <c r="I144" s="2"/>
      <c r="J144" s="2"/>
      <c r="K144" s="2"/>
      <c r="L144" s="4"/>
    </row>
    <row r="145" spans="1:12" x14ac:dyDescent="0.25">
      <c r="A145" s="6"/>
      <c r="B145" s="47"/>
      <c r="C145" s="6"/>
      <c r="D145" s="6"/>
      <c r="E145" s="66"/>
      <c r="F145" s="6"/>
      <c r="G145" s="2"/>
      <c r="H145" s="2"/>
      <c r="I145" s="2"/>
      <c r="J145" s="2"/>
      <c r="K145" s="2"/>
      <c r="L145" s="4"/>
    </row>
    <row r="146" spans="1:12" x14ac:dyDescent="0.25">
      <c r="A146" s="6"/>
      <c r="B146" s="47"/>
      <c r="C146" s="6"/>
      <c r="D146" s="6"/>
      <c r="E146" s="66"/>
      <c r="F146" s="6"/>
      <c r="G146" s="2"/>
      <c r="H146" s="2"/>
      <c r="I146" s="2"/>
      <c r="J146" s="2"/>
      <c r="K146" s="2"/>
      <c r="L146" s="4"/>
    </row>
    <row r="147" spans="1:12" x14ac:dyDescent="0.25">
      <c r="A147" s="6"/>
      <c r="B147" s="47"/>
      <c r="C147" s="6"/>
      <c r="D147" s="6"/>
      <c r="E147" s="66"/>
      <c r="F147" s="6"/>
      <c r="G147" s="2"/>
      <c r="H147" s="2"/>
      <c r="I147" s="2"/>
      <c r="J147" s="2"/>
      <c r="K147" s="2"/>
      <c r="L147" s="4"/>
    </row>
    <row r="148" spans="1:12" x14ac:dyDescent="0.25">
      <c r="A148" s="6"/>
      <c r="B148" s="47"/>
      <c r="C148" s="6"/>
      <c r="D148" s="6"/>
      <c r="E148" s="66"/>
      <c r="F148" s="6"/>
      <c r="G148" s="2"/>
      <c r="H148" s="2"/>
      <c r="I148" s="2"/>
      <c r="J148" s="2"/>
      <c r="K148" s="2"/>
      <c r="L148" s="4"/>
    </row>
    <row r="149" spans="1:12" x14ac:dyDescent="0.25">
      <c r="A149" s="6"/>
      <c r="B149" s="47"/>
      <c r="C149" s="6"/>
      <c r="D149" s="6"/>
      <c r="E149" s="66"/>
      <c r="F149" s="6"/>
      <c r="G149" s="2"/>
      <c r="H149" s="2"/>
      <c r="I149" s="2"/>
      <c r="J149" s="2"/>
      <c r="K149" s="2"/>
      <c r="L149" s="4"/>
    </row>
    <row r="150" spans="1:12" x14ac:dyDescent="0.25">
      <c r="A150" s="6"/>
      <c r="B150" s="47"/>
      <c r="C150" s="6"/>
      <c r="D150" s="6"/>
      <c r="E150" s="66"/>
      <c r="F150" s="6"/>
      <c r="G150" s="2"/>
      <c r="H150" s="2"/>
      <c r="I150" s="2"/>
      <c r="J150" s="2"/>
      <c r="K150" s="2"/>
      <c r="L150" s="4"/>
    </row>
    <row r="151" spans="1:12" x14ac:dyDescent="0.25">
      <c r="A151" s="6"/>
      <c r="B151" s="47"/>
      <c r="C151" s="6"/>
      <c r="D151" s="6"/>
      <c r="E151" s="66"/>
      <c r="F151" s="6"/>
      <c r="G151" s="2"/>
      <c r="H151" s="2"/>
      <c r="I151" s="2"/>
      <c r="J151" s="2"/>
      <c r="K151" s="2"/>
      <c r="L151" s="4"/>
    </row>
    <row r="152" spans="1:12" x14ac:dyDescent="0.25">
      <c r="A152" s="6"/>
      <c r="B152" s="47"/>
      <c r="C152" s="6"/>
      <c r="D152" s="6"/>
      <c r="E152" s="66"/>
      <c r="F152" s="6"/>
      <c r="G152" s="2"/>
      <c r="H152" s="2"/>
      <c r="I152" s="2"/>
      <c r="J152" s="2"/>
      <c r="K152" s="2"/>
      <c r="L152" s="4"/>
    </row>
    <row r="153" spans="1:12" x14ac:dyDescent="0.25">
      <c r="A153" s="6"/>
      <c r="B153" s="47"/>
      <c r="C153" s="6"/>
      <c r="D153" s="6"/>
      <c r="E153" s="66"/>
      <c r="F153" s="6"/>
      <c r="G153" s="2"/>
      <c r="H153" s="2"/>
      <c r="I153" s="2"/>
      <c r="J153" s="2"/>
      <c r="K153" s="2"/>
      <c r="L153" s="4"/>
    </row>
    <row r="154" spans="1:12" x14ac:dyDescent="0.25">
      <c r="A154" s="6"/>
      <c r="B154" s="47"/>
      <c r="C154" s="6"/>
      <c r="D154" s="6"/>
      <c r="E154" s="66"/>
      <c r="F154" s="6"/>
      <c r="G154" s="2"/>
      <c r="H154" s="2"/>
      <c r="I154" s="2"/>
      <c r="J154" s="2"/>
      <c r="K154" s="2"/>
      <c r="L154" s="4"/>
    </row>
    <row r="155" spans="1:12" x14ac:dyDescent="0.25">
      <c r="A155" s="6"/>
      <c r="B155" s="47"/>
      <c r="C155" s="6"/>
      <c r="D155" s="6"/>
      <c r="E155" s="66"/>
      <c r="F155" s="6"/>
      <c r="G155" s="2"/>
      <c r="H155" s="2"/>
      <c r="I155" s="2"/>
      <c r="J155" s="2"/>
      <c r="K155" s="2"/>
      <c r="L155" s="4"/>
    </row>
    <row r="156" spans="1:12" x14ac:dyDescent="0.25">
      <c r="A156" s="6"/>
      <c r="B156" s="47"/>
      <c r="C156" s="6"/>
      <c r="D156" s="6"/>
      <c r="E156" s="66"/>
      <c r="F156" s="6"/>
      <c r="G156" s="2"/>
      <c r="H156" s="2"/>
      <c r="I156" s="2"/>
      <c r="J156" s="2"/>
      <c r="K156" s="2"/>
      <c r="L156" s="4"/>
    </row>
    <row r="157" spans="1:12" x14ac:dyDescent="0.25">
      <c r="A157" s="6"/>
      <c r="B157" s="47"/>
      <c r="C157" s="6"/>
      <c r="D157" s="6"/>
      <c r="E157" s="66"/>
      <c r="F157" s="6"/>
      <c r="G157" s="2"/>
      <c r="H157" s="2"/>
      <c r="I157" s="2"/>
      <c r="J157" s="2"/>
      <c r="K157" s="2"/>
      <c r="L157" s="4"/>
    </row>
    <row r="158" spans="1:12" x14ac:dyDescent="0.25">
      <c r="A158" s="6"/>
      <c r="B158" s="47"/>
      <c r="C158" s="6"/>
      <c r="D158" s="6"/>
      <c r="E158" s="66"/>
      <c r="F158" s="6"/>
      <c r="G158" s="2"/>
      <c r="H158" s="2"/>
      <c r="I158" s="2"/>
      <c r="J158" s="2"/>
      <c r="K158" s="2"/>
      <c r="L158" s="4"/>
    </row>
    <row r="159" spans="1:12" x14ac:dyDescent="0.25">
      <c r="A159" s="6"/>
      <c r="B159" s="47"/>
      <c r="C159" s="6"/>
      <c r="D159" s="6"/>
      <c r="E159" s="66"/>
      <c r="F159" s="6"/>
      <c r="G159" s="2"/>
      <c r="H159" s="2"/>
      <c r="I159" s="2"/>
      <c r="J159" s="2"/>
      <c r="K159" s="2"/>
      <c r="L159" s="4"/>
    </row>
    <row r="160" spans="1:12" x14ac:dyDescent="0.25">
      <c r="A160" s="6"/>
      <c r="B160" s="47"/>
      <c r="C160" s="6"/>
      <c r="D160" s="6"/>
      <c r="E160" s="66"/>
      <c r="F160" s="6"/>
      <c r="G160" s="2"/>
      <c r="H160" s="2"/>
      <c r="I160" s="2"/>
      <c r="J160" s="2"/>
      <c r="K160" s="2"/>
      <c r="L160" s="4"/>
    </row>
    <row r="161" spans="1:12" x14ac:dyDescent="0.25">
      <c r="A161" s="6"/>
      <c r="B161" s="47"/>
      <c r="C161" s="6"/>
      <c r="D161" s="6"/>
      <c r="E161" s="66"/>
      <c r="F161" s="6"/>
      <c r="G161" s="2"/>
      <c r="H161" s="2"/>
      <c r="I161" s="2"/>
      <c r="J161" s="2"/>
      <c r="K161" s="2"/>
      <c r="L161" s="4"/>
    </row>
    <row r="162" spans="1:12" x14ac:dyDescent="0.25">
      <c r="A162" s="6"/>
      <c r="B162" s="47"/>
      <c r="C162" s="6"/>
      <c r="D162" s="6"/>
      <c r="E162" s="66"/>
      <c r="F162" s="6"/>
      <c r="G162" s="2"/>
      <c r="H162" s="2"/>
      <c r="I162" s="2"/>
      <c r="J162" s="2"/>
      <c r="K162" s="2"/>
      <c r="L162" s="4"/>
    </row>
    <row r="163" spans="1:12" x14ac:dyDescent="0.25">
      <c r="A163" s="6"/>
      <c r="B163" s="47"/>
      <c r="C163" s="6"/>
      <c r="D163" s="6"/>
      <c r="E163" s="66"/>
      <c r="F163" s="6"/>
      <c r="G163" s="2"/>
      <c r="H163" s="2"/>
      <c r="I163" s="2"/>
      <c r="J163" s="2"/>
      <c r="K163" s="2"/>
      <c r="L163" s="4"/>
    </row>
    <row r="164" spans="1:12" x14ac:dyDescent="0.25">
      <c r="A164" s="6"/>
      <c r="B164" s="47"/>
      <c r="C164" s="6"/>
      <c r="D164" s="6"/>
      <c r="E164" s="66"/>
      <c r="F164" s="6"/>
      <c r="G164" s="2"/>
      <c r="H164" s="2"/>
      <c r="I164" s="2"/>
      <c r="J164" s="2"/>
      <c r="K164" s="2"/>
      <c r="L164" s="4"/>
    </row>
    <row r="165" spans="1:12" x14ac:dyDescent="0.25">
      <c r="A165" s="6"/>
      <c r="B165" s="47"/>
      <c r="C165" s="6"/>
      <c r="D165" s="6"/>
      <c r="E165" s="66"/>
      <c r="F165" s="6"/>
      <c r="G165" s="2"/>
      <c r="H165" s="2"/>
      <c r="I165" s="2"/>
      <c r="J165" s="2"/>
      <c r="K165" s="2"/>
      <c r="L165" s="4"/>
    </row>
    <row r="166" spans="1:12" x14ac:dyDescent="0.25">
      <c r="A166" s="6"/>
      <c r="B166" s="47"/>
      <c r="C166" s="6"/>
      <c r="D166" s="6"/>
      <c r="E166" s="66"/>
      <c r="F166" s="6"/>
      <c r="G166" s="2"/>
      <c r="H166" s="2"/>
      <c r="I166" s="2"/>
      <c r="J166" s="2"/>
      <c r="K166" s="2"/>
      <c r="L166" s="4"/>
    </row>
    <row r="167" spans="1:12" x14ac:dyDescent="0.25">
      <c r="A167" s="6"/>
      <c r="B167" s="47"/>
      <c r="C167" s="6"/>
      <c r="D167" s="6"/>
      <c r="E167" s="66"/>
      <c r="F167" s="6"/>
      <c r="G167" s="2"/>
      <c r="H167" s="2"/>
      <c r="I167" s="2"/>
      <c r="J167" s="2"/>
      <c r="K167" s="2"/>
      <c r="L167" s="4"/>
    </row>
    <row r="168" spans="1:12" x14ac:dyDescent="0.25">
      <c r="A168" s="6"/>
      <c r="B168" s="47"/>
      <c r="C168" s="6"/>
      <c r="D168" s="6"/>
      <c r="E168" s="66"/>
      <c r="F168" s="6"/>
      <c r="G168" s="2"/>
      <c r="H168" s="2"/>
      <c r="I168" s="2"/>
      <c r="J168" s="2"/>
      <c r="K168" s="2"/>
      <c r="L168" s="4"/>
    </row>
    <row r="169" spans="1:12" x14ac:dyDescent="0.25">
      <c r="A169" s="6"/>
      <c r="B169" s="47"/>
      <c r="C169" s="6"/>
      <c r="D169" s="6"/>
      <c r="E169" s="66"/>
      <c r="F169" s="6"/>
      <c r="G169" s="2"/>
      <c r="H169" s="2"/>
      <c r="I169" s="2"/>
      <c r="J169" s="2"/>
      <c r="K169" s="2"/>
      <c r="L169" s="4"/>
    </row>
    <row r="170" spans="1:12" x14ac:dyDescent="0.25">
      <c r="A170" s="6"/>
      <c r="B170" s="47"/>
      <c r="C170" s="6"/>
      <c r="D170" s="6"/>
      <c r="E170" s="66"/>
      <c r="F170" s="6"/>
      <c r="G170" s="2"/>
      <c r="H170" s="2"/>
      <c r="I170" s="2"/>
      <c r="J170" s="2"/>
      <c r="K170" s="2"/>
      <c r="L170" s="4"/>
    </row>
    <row r="171" spans="1:12" x14ac:dyDescent="0.25">
      <c r="A171" s="6"/>
      <c r="B171" s="47"/>
      <c r="C171" s="6"/>
      <c r="D171" s="6"/>
      <c r="E171" s="66"/>
      <c r="F171" s="6"/>
      <c r="G171" s="2"/>
      <c r="H171" s="2"/>
      <c r="I171" s="2"/>
      <c r="J171" s="2"/>
      <c r="K171" s="2"/>
      <c r="L171" s="4"/>
    </row>
    <row r="172" spans="1:12" x14ac:dyDescent="0.25">
      <c r="A172" s="6"/>
      <c r="B172" s="47"/>
      <c r="C172" s="6"/>
      <c r="D172" s="6"/>
      <c r="E172" s="66"/>
      <c r="F172" s="6"/>
      <c r="G172" s="2"/>
      <c r="H172" s="2"/>
      <c r="I172" s="2"/>
      <c r="J172" s="2"/>
      <c r="K172" s="2"/>
      <c r="L172" s="4"/>
    </row>
    <row r="173" spans="1:12" x14ac:dyDescent="0.25">
      <c r="A173" s="6"/>
      <c r="B173" s="47"/>
      <c r="C173" s="6"/>
      <c r="D173" s="6"/>
      <c r="E173" s="66"/>
      <c r="F173" s="6"/>
      <c r="G173" s="2"/>
      <c r="H173" s="2"/>
      <c r="I173" s="2"/>
      <c r="J173" s="2"/>
      <c r="K173" s="2"/>
      <c r="L173" s="4"/>
    </row>
    <row r="174" spans="1:12" x14ac:dyDescent="0.25">
      <c r="A174" s="6"/>
      <c r="B174" s="47"/>
      <c r="C174" s="6"/>
      <c r="D174" s="6"/>
      <c r="E174" s="66"/>
      <c r="F174" s="6"/>
      <c r="G174" s="2"/>
      <c r="H174" s="2"/>
      <c r="I174" s="2"/>
      <c r="J174" s="2"/>
      <c r="K174" s="2"/>
      <c r="L174" s="4"/>
    </row>
    <row r="175" spans="1:12" x14ac:dyDescent="0.25">
      <c r="A175" s="6"/>
      <c r="B175" s="47"/>
      <c r="C175" s="6"/>
      <c r="D175" s="6"/>
      <c r="E175" s="66"/>
      <c r="F175" s="6"/>
      <c r="G175" s="2"/>
      <c r="H175" s="2"/>
      <c r="I175" s="2"/>
      <c r="J175" s="2"/>
      <c r="K175" s="2"/>
      <c r="L175" s="4"/>
    </row>
    <row r="176" spans="1:12" x14ac:dyDescent="0.25">
      <c r="A176" s="6"/>
      <c r="B176" s="47"/>
      <c r="C176" s="6"/>
      <c r="D176" s="6"/>
      <c r="E176" s="66"/>
      <c r="F176" s="6"/>
      <c r="G176" s="2"/>
      <c r="H176" s="2"/>
      <c r="I176" s="2"/>
      <c r="J176" s="2"/>
      <c r="K176" s="2"/>
      <c r="L176" s="4"/>
    </row>
    <row r="177" spans="1:12" x14ac:dyDescent="0.25">
      <c r="A177" s="6"/>
      <c r="B177" s="47"/>
      <c r="C177" s="6"/>
      <c r="D177" s="6"/>
      <c r="E177" s="66"/>
      <c r="F177" s="6"/>
      <c r="G177" s="2"/>
      <c r="H177" s="2"/>
      <c r="I177" s="2"/>
      <c r="J177" s="2"/>
      <c r="K177" s="2"/>
      <c r="L177" s="4"/>
    </row>
    <row r="178" spans="1:12" x14ac:dyDescent="0.25">
      <c r="A178" s="6"/>
      <c r="B178" s="47"/>
      <c r="C178" s="6"/>
      <c r="D178" s="6"/>
      <c r="E178" s="66"/>
      <c r="F178" s="6"/>
      <c r="G178" s="2"/>
      <c r="H178" s="2"/>
      <c r="I178" s="2"/>
      <c r="J178" s="2"/>
      <c r="K178" s="2"/>
      <c r="L178" s="4"/>
    </row>
    <row r="179" spans="1:12" x14ac:dyDescent="0.25">
      <c r="A179" s="6"/>
      <c r="B179" s="47"/>
      <c r="C179" s="6"/>
      <c r="D179" s="6"/>
      <c r="E179" s="66"/>
      <c r="F179" s="6"/>
      <c r="G179" s="2"/>
      <c r="H179" s="2"/>
      <c r="I179" s="2"/>
      <c r="J179" s="2"/>
      <c r="K179" s="2"/>
      <c r="L179" s="4"/>
    </row>
    <row r="180" spans="1:12" x14ac:dyDescent="0.25">
      <c r="A180" s="6"/>
      <c r="B180" s="47"/>
      <c r="C180" s="6"/>
      <c r="D180" s="6"/>
      <c r="E180" s="66"/>
      <c r="F180" s="6"/>
      <c r="G180" s="2"/>
      <c r="H180" s="2"/>
      <c r="I180" s="2"/>
      <c r="J180" s="2"/>
      <c r="K180" s="2"/>
      <c r="L180" s="4"/>
    </row>
    <row r="181" spans="1:12" x14ac:dyDescent="0.25">
      <c r="A181" s="6"/>
      <c r="B181" s="47"/>
      <c r="C181" s="6"/>
      <c r="D181" s="6"/>
      <c r="E181" s="66"/>
      <c r="F181" s="6"/>
      <c r="G181" s="2"/>
      <c r="H181" s="2"/>
      <c r="I181" s="2"/>
      <c r="J181" s="2"/>
      <c r="K181" s="2"/>
      <c r="L181" s="4"/>
    </row>
    <row r="182" spans="1:12" x14ac:dyDescent="0.25">
      <c r="A182" s="6"/>
      <c r="B182" s="47"/>
      <c r="C182" s="6"/>
      <c r="D182" s="6"/>
      <c r="E182" s="66"/>
      <c r="F182" s="6"/>
      <c r="G182" s="2"/>
      <c r="H182" s="2"/>
      <c r="I182" s="2"/>
      <c r="J182" s="2"/>
      <c r="K182" s="2"/>
      <c r="L182" s="4"/>
    </row>
    <row r="183" spans="1:12" x14ac:dyDescent="0.25">
      <c r="A183" s="6"/>
      <c r="B183" s="47"/>
      <c r="C183" s="6"/>
      <c r="D183" s="6"/>
      <c r="E183" s="66"/>
      <c r="F183" s="6"/>
      <c r="G183" s="2"/>
      <c r="H183" s="2"/>
      <c r="I183" s="2"/>
      <c r="J183" s="2"/>
      <c r="K183" s="2"/>
      <c r="L183" s="4"/>
    </row>
    <row r="184" spans="1:12" x14ac:dyDescent="0.25">
      <c r="A184" s="6"/>
      <c r="B184" s="47"/>
      <c r="C184" s="6"/>
      <c r="D184" s="6"/>
      <c r="E184" s="66"/>
      <c r="F184" s="6"/>
      <c r="G184" s="2"/>
      <c r="H184" s="2"/>
      <c r="I184" s="2"/>
      <c r="J184" s="2"/>
      <c r="K184" s="2"/>
      <c r="L184" s="4"/>
    </row>
    <row r="185" spans="1:12" x14ac:dyDescent="0.25">
      <c r="A185" s="6"/>
      <c r="B185" s="47"/>
      <c r="C185" s="6"/>
      <c r="D185" s="6"/>
      <c r="E185" s="66"/>
      <c r="F185" s="6"/>
      <c r="G185" s="2"/>
      <c r="H185" s="2"/>
      <c r="I185" s="2"/>
      <c r="J185" s="2"/>
      <c r="K185" s="2"/>
      <c r="L185" s="4"/>
    </row>
    <row r="186" spans="1:12" x14ac:dyDescent="0.25">
      <c r="A186" s="6"/>
      <c r="B186" s="47"/>
      <c r="C186" s="6"/>
      <c r="D186" s="6"/>
      <c r="E186" s="66"/>
      <c r="F186" s="6"/>
      <c r="G186" s="2"/>
      <c r="H186" s="2"/>
      <c r="I186" s="2"/>
      <c r="J186" s="2"/>
      <c r="K186" s="2"/>
      <c r="L186" s="4"/>
    </row>
    <row r="187" spans="1:12" x14ac:dyDescent="0.25">
      <c r="A187" s="6"/>
      <c r="B187" s="47"/>
      <c r="C187" s="6"/>
      <c r="D187" s="6"/>
      <c r="E187" s="66"/>
      <c r="F187" s="6"/>
      <c r="G187" s="2"/>
      <c r="H187" s="2"/>
      <c r="I187" s="2"/>
      <c r="J187" s="2"/>
      <c r="K187" s="2"/>
      <c r="L187" s="4"/>
    </row>
    <row r="188" spans="1:12" x14ac:dyDescent="0.25">
      <c r="A188" s="6"/>
      <c r="B188" s="47"/>
      <c r="C188" s="6"/>
      <c r="D188" s="6"/>
      <c r="E188" s="66"/>
      <c r="F188" s="6"/>
      <c r="G188" s="2"/>
      <c r="H188" s="2"/>
      <c r="I188" s="2"/>
      <c r="J188" s="2"/>
      <c r="K188" s="2"/>
      <c r="L188" s="4"/>
    </row>
    <row r="189" spans="1:12" x14ac:dyDescent="0.25">
      <c r="A189" s="6"/>
      <c r="B189" s="47"/>
      <c r="C189" s="6"/>
      <c r="D189" s="6"/>
      <c r="E189" s="66"/>
      <c r="F189" s="6"/>
      <c r="G189" s="2"/>
      <c r="H189" s="2"/>
      <c r="I189" s="2"/>
      <c r="J189" s="2"/>
      <c r="K189" s="2"/>
      <c r="L189" s="4"/>
    </row>
    <row r="190" spans="1:12" x14ac:dyDescent="0.25">
      <c r="A190" s="6"/>
      <c r="B190" s="47"/>
      <c r="C190" s="6"/>
      <c r="D190" s="6"/>
      <c r="E190" s="66"/>
      <c r="F190" s="6"/>
      <c r="G190" s="2"/>
      <c r="H190" s="2"/>
      <c r="I190" s="2"/>
      <c r="J190" s="2"/>
      <c r="K190" s="2"/>
      <c r="L190" s="4"/>
    </row>
    <row r="191" spans="1:12" x14ac:dyDescent="0.25">
      <c r="A191" s="6"/>
      <c r="B191" s="47"/>
      <c r="C191" s="6"/>
      <c r="D191" s="6"/>
      <c r="E191" s="66"/>
      <c r="F191" s="6"/>
      <c r="G191" s="2"/>
      <c r="H191" s="2"/>
      <c r="I191" s="2"/>
      <c r="J191" s="2"/>
      <c r="K191" s="2"/>
      <c r="L191" s="4"/>
    </row>
    <row r="192" spans="1:12" x14ac:dyDescent="0.25">
      <c r="A192" s="6"/>
      <c r="B192" s="47"/>
      <c r="C192" s="6"/>
      <c r="D192" s="6"/>
      <c r="E192" s="66"/>
      <c r="F192" s="6"/>
      <c r="G192" s="2"/>
      <c r="H192" s="2"/>
      <c r="I192" s="2"/>
      <c r="J192" s="2"/>
      <c r="K192" s="2"/>
      <c r="L192" s="4"/>
    </row>
    <row r="193" spans="1:12" x14ac:dyDescent="0.25">
      <c r="A193" s="6"/>
      <c r="B193" s="47"/>
      <c r="C193" s="6"/>
      <c r="D193" s="6"/>
      <c r="E193" s="66"/>
      <c r="F193" s="6"/>
      <c r="G193" s="2"/>
      <c r="H193" s="2"/>
      <c r="I193" s="2"/>
      <c r="J193" s="2"/>
      <c r="K193" s="2"/>
      <c r="L193" s="4"/>
    </row>
    <row r="194" spans="1:12" x14ac:dyDescent="0.25">
      <c r="A194" s="6"/>
      <c r="B194" s="47"/>
      <c r="C194" s="6"/>
      <c r="D194" s="6"/>
      <c r="E194" s="66"/>
      <c r="F194" s="6"/>
      <c r="G194" s="2"/>
      <c r="H194" s="2"/>
      <c r="I194" s="2"/>
      <c r="J194" s="2"/>
      <c r="K194" s="2"/>
      <c r="L194" s="4"/>
    </row>
    <row r="195" spans="1:12" x14ac:dyDescent="0.25">
      <c r="A195" s="6"/>
      <c r="B195" s="47"/>
      <c r="C195" s="6"/>
      <c r="D195" s="6"/>
      <c r="E195" s="66"/>
      <c r="F195" s="6"/>
      <c r="G195" s="2"/>
      <c r="H195" s="2"/>
      <c r="I195" s="2"/>
      <c r="J195" s="2"/>
      <c r="K195" s="2"/>
      <c r="L195" s="4"/>
    </row>
    <row r="196" spans="1:12" x14ac:dyDescent="0.25">
      <c r="A196" s="6"/>
      <c r="B196" s="47"/>
      <c r="C196" s="6"/>
      <c r="D196" s="6"/>
      <c r="E196" s="66"/>
      <c r="F196" s="6"/>
      <c r="G196" s="2"/>
      <c r="H196" s="2"/>
      <c r="I196" s="2"/>
      <c r="J196" s="2"/>
      <c r="K196" s="2"/>
      <c r="L196" s="4"/>
    </row>
    <row r="197" spans="1:12" x14ac:dyDescent="0.25">
      <c r="A197" s="6"/>
      <c r="B197" s="47"/>
      <c r="C197" s="6"/>
      <c r="D197" s="6"/>
      <c r="E197" s="66"/>
      <c r="F197" s="6"/>
      <c r="G197" s="2"/>
      <c r="H197" s="2"/>
      <c r="I197" s="2"/>
      <c r="J197" s="2"/>
      <c r="K197" s="2"/>
      <c r="L197" s="4"/>
    </row>
    <row r="198" spans="1:12" x14ac:dyDescent="0.25">
      <c r="A198" s="6"/>
      <c r="B198" s="47"/>
      <c r="C198" s="6"/>
      <c r="D198" s="6"/>
      <c r="E198" s="66"/>
      <c r="F198" s="6"/>
      <c r="G198" s="2"/>
      <c r="H198" s="2"/>
      <c r="I198" s="2"/>
      <c r="J198" s="2"/>
      <c r="K198" s="2"/>
      <c r="L198" s="4"/>
    </row>
    <row r="199" spans="1:12" x14ac:dyDescent="0.25">
      <c r="A199" s="6"/>
      <c r="B199" s="47"/>
      <c r="C199" s="6"/>
      <c r="D199" s="6"/>
      <c r="E199" s="66"/>
      <c r="F199" s="6"/>
      <c r="G199" s="2"/>
      <c r="H199" s="2"/>
      <c r="I199" s="2"/>
      <c r="J199" s="2"/>
      <c r="K199" s="2"/>
      <c r="L199" s="4"/>
    </row>
    <row r="200" spans="1:12" x14ac:dyDescent="0.25">
      <c r="A200" s="6"/>
      <c r="B200" s="47"/>
      <c r="C200" s="6"/>
      <c r="D200" s="6"/>
      <c r="E200" s="66"/>
      <c r="F200" s="6"/>
      <c r="G200" s="2"/>
      <c r="H200" s="2"/>
      <c r="I200" s="2"/>
      <c r="J200" s="2"/>
      <c r="K200" s="2"/>
      <c r="L200" s="4"/>
    </row>
    <row r="201" spans="1:12" x14ac:dyDescent="0.25">
      <c r="A201" s="6"/>
      <c r="B201" s="47"/>
      <c r="C201" s="6"/>
      <c r="D201" s="6"/>
      <c r="E201" s="66"/>
      <c r="F201" s="6"/>
      <c r="G201" s="2"/>
      <c r="H201" s="2"/>
      <c r="I201" s="2"/>
      <c r="J201" s="2"/>
      <c r="K201" s="2"/>
      <c r="L201" s="4"/>
    </row>
    <row r="202" spans="1:12" x14ac:dyDescent="0.25">
      <c r="A202" s="6"/>
      <c r="B202" s="47"/>
      <c r="C202" s="6"/>
      <c r="D202" s="6"/>
      <c r="E202" s="66"/>
      <c r="F202" s="6"/>
      <c r="G202" s="2"/>
      <c r="H202" s="2"/>
      <c r="I202" s="2"/>
      <c r="J202" s="2"/>
      <c r="K202" s="2"/>
      <c r="L202" s="4"/>
    </row>
    <row r="203" spans="1:12" x14ac:dyDescent="0.25">
      <c r="A203" s="6"/>
      <c r="B203" s="47"/>
      <c r="C203" s="6"/>
      <c r="D203" s="6"/>
      <c r="E203" s="66"/>
      <c r="F203" s="6"/>
      <c r="G203" s="2"/>
      <c r="H203" s="2"/>
      <c r="I203" s="2"/>
      <c r="J203" s="2"/>
      <c r="K203" s="2"/>
      <c r="L203" s="4"/>
    </row>
    <row r="204" spans="1:12" x14ac:dyDescent="0.25">
      <c r="A204" s="6"/>
      <c r="B204" s="47"/>
      <c r="C204" s="6"/>
      <c r="D204" s="6"/>
      <c r="E204" s="66"/>
      <c r="F204" s="6"/>
      <c r="G204" s="2"/>
      <c r="H204" s="2"/>
      <c r="I204" s="2"/>
      <c r="J204" s="2"/>
      <c r="K204" s="2"/>
      <c r="L204" s="4"/>
    </row>
    <row r="205" spans="1:12" x14ac:dyDescent="0.25">
      <c r="A205" s="6"/>
      <c r="B205" s="47"/>
      <c r="C205" s="6"/>
      <c r="D205" s="6"/>
      <c r="E205" s="66"/>
      <c r="F205" s="6"/>
      <c r="G205" s="2"/>
      <c r="H205" s="2"/>
      <c r="I205" s="2"/>
      <c r="J205" s="2"/>
      <c r="K205" s="2"/>
      <c r="L205" s="4"/>
    </row>
    <row r="206" spans="1:12" x14ac:dyDescent="0.25">
      <c r="A206" s="6"/>
      <c r="B206" s="47"/>
      <c r="C206" s="6"/>
      <c r="D206" s="6"/>
      <c r="E206" s="66"/>
      <c r="F206" s="6"/>
      <c r="G206" s="2"/>
      <c r="H206" s="2"/>
      <c r="I206" s="2"/>
      <c r="J206" s="2"/>
      <c r="K206" s="2"/>
      <c r="L206" s="4"/>
    </row>
    <row r="207" spans="1:12" x14ac:dyDescent="0.25">
      <c r="A207" s="6"/>
      <c r="B207" s="47"/>
      <c r="C207" s="6"/>
      <c r="D207" s="6"/>
      <c r="E207" s="66"/>
      <c r="F207" s="6"/>
      <c r="G207" s="2"/>
      <c r="H207" s="2"/>
      <c r="I207" s="2"/>
      <c r="J207" s="2"/>
      <c r="K207" s="2"/>
      <c r="L207" s="4"/>
    </row>
    <row r="208" spans="1:12" x14ac:dyDescent="0.25">
      <c r="A208" s="6"/>
      <c r="B208" s="47"/>
      <c r="C208" s="6"/>
      <c r="D208" s="6"/>
      <c r="E208" s="66"/>
      <c r="F208" s="6"/>
      <c r="G208" s="2"/>
      <c r="H208" s="2"/>
      <c r="I208" s="2"/>
      <c r="J208" s="2"/>
      <c r="K208" s="2"/>
      <c r="L208" s="4"/>
    </row>
    <row r="209" spans="1:12" x14ac:dyDescent="0.25">
      <c r="A209" s="6"/>
      <c r="B209" s="47"/>
      <c r="C209" s="6"/>
      <c r="D209" s="6"/>
      <c r="E209" s="66"/>
      <c r="F209" s="6"/>
      <c r="G209" s="2"/>
      <c r="H209" s="2"/>
      <c r="I209" s="2"/>
      <c r="J209" s="2"/>
      <c r="K209" s="2"/>
      <c r="L209" s="4"/>
    </row>
    <row r="210" spans="1:12" x14ac:dyDescent="0.25">
      <c r="A210" s="6"/>
      <c r="B210" s="47"/>
      <c r="C210" s="6"/>
      <c r="D210" s="6"/>
      <c r="E210" s="66"/>
      <c r="F210" s="6"/>
      <c r="G210" s="2"/>
      <c r="H210" s="2"/>
      <c r="I210" s="2"/>
      <c r="J210" s="2"/>
      <c r="K210" s="2"/>
      <c r="L210" s="4"/>
    </row>
    <row r="211" spans="1:12" x14ac:dyDescent="0.25">
      <c r="A211" s="6"/>
      <c r="B211" s="47"/>
      <c r="C211" s="6"/>
      <c r="D211" s="6"/>
      <c r="E211" s="66"/>
      <c r="F211" s="6"/>
      <c r="G211" s="2"/>
      <c r="H211" s="2"/>
      <c r="I211" s="2"/>
      <c r="J211" s="2"/>
      <c r="K211" s="2"/>
      <c r="L211" s="4"/>
    </row>
    <row r="212" spans="1:12" x14ac:dyDescent="0.25">
      <c r="A212" s="6"/>
      <c r="B212" s="47"/>
      <c r="C212" s="6"/>
      <c r="D212" s="6"/>
      <c r="E212" s="66"/>
      <c r="F212" s="6"/>
      <c r="G212" s="2"/>
      <c r="H212" s="2"/>
      <c r="I212" s="2"/>
      <c r="J212" s="2"/>
      <c r="K212" s="2"/>
      <c r="L212" s="4"/>
    </row>
    <row r="213" spans="1:12" x14ac:dyDescent="0.25">
      <c r="A213" s="6"/>
      <c r="B213" s="47"/>
      <c r="C213" s="6"/>
      <c r="D213" s="6"/>
      <c r="E213" s="66"/>
      <c r="F213" s="6"/>
      <c r="G213" s="2"/>
      <c r="H213" s="2"/>
      <c r="I213" s="2"/>
      <c r="J213" s="2"/>
      <c r="K213" s="2"/>
      <c r="L213" s="4"/>
    </row>
    <row r="214" spans="1:12" x14ac:dyDescent="0.25">
      <c r="A214" s="6"/>
      <c r="B214" s="47"/>
      <c r="C214" s="6"/>
      <c r="D214" s="6"/>
      <c r="E214" s="66"/>
      <c r="F214" s="6"/>
      <c r="G214" s="2"/>
      <c r="H214" s="2"/>
      <c r="I214" s="2"/>
      <c r="J214" s="2"/>
      <c r="K214" s="2"/>
      <c r="L214" s="4"/>
    </row>
    <row r="215" spans="1:12" x14ac:dyDescent="0.25">
      <c r="A215" s="6"/>
      <c r="B215" s="47"/>
      <c r="C215" s="6"/>
      <c r="D215" s="6"/>
      <c r="E215" s="66"/>
      <c r="F215" s="6"/>
      <c r="G215" s="2"/>
      <c r="H215" s="2"/>
      <c r="I215" s="2"/>
      <c r="J215" s="2"/>
      <c r="K215" s="2"/>
      <c r="L215" s="4"/>
    </row>
    <row r="216" spans="1:12" x14ac:dyDescent="0.25">
      <c r="A216" s="6"/>
      <c r="B216" s="47"/>
      <c r="C216" s="6"/>
      <c r="D216" s="6"/>
      <c r="E216" s="66"/>
      <c r="F216" s="6"/>
      <c r="G216" s="2"/>
      <c r="H216" s="2"/>
      <c r="I216" s="2"/>
      <c r="J216" s="2"/>
      <c r="K216" s="2"/>
      <c r="L216" s="4"/>
    </row>
    <row r="217" spans="1:12" x14ac:dyDescent="0.25">
      <c r="A217" s="6"/>
      <c r="B217" s="47"/>
      <c r="C217" s="6"/>
      <c r="D217" s="6"/>
      <c r="E217" s="66"/>
      <c r="F217" s="6"/>
      <c r="G217" s="2"/>
      <c r="H217" s="2"/>
      <c r="I217" s="2"/>
      <c r="J217" s="2"/>
      <c r="K217" s="2"/>
      <c r="L217" s="4"/>
    </row>
    <row r="218" spans="1:12" x14ac:dyDescent="0.25">
      <c r="A218" s="6"/>
      <c r="B218" s="47"/>
      <c r="C218" s="6"/>
      <c r="D218" s="6"/>
      <c r="E218" s="66"/>
      <c r="F218" s="6"/>
      <c r="G218" s="2"/>
      <c r="H218" s="2"/>
      <c r="I218" s="2"/>
      <c r="J218" s="2"/>
      <c r="K218" s="2"/>
      <c r="L218" s="4"/>
    </row>
    <row r="219" spans="1:12" x14ac:dyDescent="0.25">
      <c r="A219" s="6"/>
      <c r="B219" s="47"/>
      <c r="C219" s="6"/>
      <c r="D219" s="6"/>
      <c r="E219" s="66"/>
      <c r="F219" s="6"/>
      <c r="G219" s="2"/>
      <c r="H219" s="2"/>
      <c r="I219" s="2"/>
      <c r="J219" s="2"/>
      <c r="K219" s="2"/>
      <c r="L219" s="4"/>
    </row>
    <row r="220" spans="1:12" x14ac:dyDescent="0.25">
      <c r="A220" s="6"/>
      <c r="B220" s="47"/>
      <c r="C220" s="6"/>
      <c r="D220" s="6"/>
      <c r="E220" s="66"/>
      <c r="F220" s="6"/>
      <c r="G220" s="2"/>
      <c r="H220" s="2"/>
      <c r="I220" s="2"/>
      <c r="J220" s="2"/>
      <c r="K220" s="2"/>
      <c r="L220" s="4"/>
    </row>
    <row r="221" spans="1:12" x14ac:dyDescent="0.25">
      <c r="A221" s="6"/>
      <c r="B221" s="47"/>
      <c r="C221" s="6"/>
      <c r="D221" s="6"/>
      <c r="E221" s="66"/>
      <c r="F221" s="6"/>
      <c r="G221" s="2"/>
      <c r="H221" s="2"/>
      <c r="I221" s="2"/>
      <c r="J221" s="2"/>
      <c r="K221" s="2"/>
      <c r="L221" s="4"/>
    </row>
    <row r="222" spans="1:12" x14ac:dyDescent="0.25">
      <c r="A222" s="6"/>
      <c r="B222" s="47"/>
      <c r="C222" s="6"/>
      <c r="D222" s="6"/>
      <c r="E222" s="66"/>
      <c r="F222" s="6"/>
      <c r="G222" s="2"/>
      <c r="H222" s="2"/>
      <c r="I222" s="2"/>
      <c r="J222" s="2"/>
      <c r="K222" s="2"/>
      <c r="L222" s="4"/>
    </row>
    <row r="223" spans="1:12" x14ac:dyDescent="0.25">
      <c r="A223" s="6"/>
      <c r="B223" s="47"/>
      <c r="C223" s="6"/>
      <c r="D223" s="6"/>
      <c r="E223" s="66"/>
      <c r="F223" s="6"/>
      <c r="G223" s="2"/>
      <c r="H223" s="2"/>
      <c r="I223" s="2"/>
      <c r="J223" s="2"/>
      <c r="K223" s="2"/>
      <c r="L223" s="4"/>
    </row>
    <row r="224" spans="1:12" x14ac:dyDescent="0.25">
      <c r="A224" s="6"/>
      <c r="B224" s="47"/>
      <c r="C224" s="6"/>
      <c r="D224" s="6"/>
      <c r="E224" s="66"/>
      <c r="F224" s="6"/>
      <c r="G224" s="2"/>
      <c r="H224" s="2"/>
      <c r="I224" s="2"/>
      <c r="J224" s="2"/>
      <c r="K224" s="2"/>
      <c r="L224" s="4"/>
    </row>
    <row r="225" spans="1:12" x14ac:dyDescent="0.25">
      <c r="A225" s="6"/>
      <c r="B225" s="47"/>
      <c r="C225" s="6"/>
      <c r="D225" s="6"/>
      <c r="E225" s="66"/>
      <c r="F225" s="6"/>
      <c r="G225" s="2"/>
      <c r="H225" s="2"/>
      <c r="I225" s="2"/>
      <c r="J225" s="2"/>
      <c r="K225" s="2"/>
      <c r="L225" s="4"/>
    </row>
    <row r="226" spans="1:12" x14ac:dyDescent="0.25">
      <c r="A226" s="6"/>
      <c r="B226" s="47"/>
      <c r="C226" s="6"/>
      <c r="D226" s="6"/>
      <c r="E226" s="66"/>
      <c r="F226" s="6"/>
      <c r="G226" s="2"/>
      <c r="H226" s="2"/>
      <c r="I226" s="2"/>
      <c r="J226" s="2"/>
      <c r="K226" s="2"/>
      <c r="L226" s="4"/>
    </row>
    <row r="227" spans="1:12" x14ac:dyDescent="0.25">
      <c r="A227" s="6"/>
      <c r="B227" s="47"/>
      <c r="C227" s="6"/>
      <c r="D227" s="6"/>
      <c r="E227" s="66"/>
      <c r="F227" s="6"/>
      <c r="G227" s="2"/>
      <c r="H227" s="2"/>
      <c r="I227" s="2"/>
      <c r="J227" s="2"/>
      <c r="K227" s="2"/>
      <c r="L227" s="4"/>
    </row>
    <row r="228" spans="1:12" x14ac:dyDescent="0.25">
      <c r="A228" s="6"/>
      <c r="B228" s="47"/>
      <c r="C228" s="6"/>
      <c r="D228" s="6"/>
      <c r="E228" s="66"/>
      <c r="F228" s="6"/>
      <c r="G228" s="2"/>
      <c r="H228" s="2"/>
      <c r="I228" s="2"/>
      <c r="J228" s="2"/>
      <c r="K228" s="2"/>
      <c r="L228" s="4"/>
    </row>
    <row r="229" spans="1:12" x14ac:dyDescent="0.25">
      <c r="A229" s="6"/>
      <c r="B229" s="47"/>
      <c r="C229" s="6"/>
      <c r="D229" s="6"/>
      <c r="E229" s="66"/>
      <c r="F229" s="6"/>
      <c r="G229" s="2"/>
      <c r="H229" s="2"/>
      <c r="I229" s="2"/>
      <c r="J229" s="2"/>
      <c r="K229" s="2"/>
      <c r="L229" s="4"/>
    </row>
    <row r="230" spans="1:12" x14ac:dyDescent="0.25">
      <c r="A230" s="6"/>
      <c r="B230" s="47"/>
      <c r="C230" s="6"/>
      <c r="D230" s="6"/>
      <c r="E230" s="66"/>
      <c r="F230" s="6"/>
      <c r="G230" s="2"/>
      <c r="H230" s="2"/>
      <c r="I230" s="2"/>
      <c r="J230" s="2"/>
      <c r="K230" s="2"/>
      <c r="L230" s="4"/>
    </row>
    <row r="231" spans="1:12" x14ac:dyDescent="0.25">
      <c r="A231" s="6"/>
      <c r="B231" s="47"/>
      <c r="C231" s="6"/>
      <c r="D231" s="6"/>
      <c r="E231" s="66"/>
      <c r="F231" s="6"/>
      <c r="G231" s="2"/>
      <c r="H231" s="2"/>
      <c r="I231" s="2"/>
      <c r="J231" s="2"/>
      <c r="K231" s="2"/>
      <c r="L231" s="4"/>
    </row>
    <row r="232" spans="1:12" x14ac:dyDescent="0.25">
      <c r="A232" s="6"/>
      <c r="B232" s="47"/>
      <c r="C232" s="6"/>
      <c r="D232" s="6"/>
      <c r="E232" s="66"/>
      <c r="F232" s="6"/>
      <c r="G232" s="2"/>
      <c r="H232" s="2"/>
      <c r="I232" s="2"/>
      <c r="J232" s="2"/>
      <c r="K232" s="2"/>
      <c r="L232" s="4"/>
    </row>
    <row r="233" spans="1:12" x14ac:dyDescent="0.25">
      <c r="A233" s="6"/>
      <c r="B233" s="47"/>
      <c r="C233" s="6"/>
      <c r="D233" s="6"/>
      <c r="E233" s="66"/>
      <c r="F233" s="6"/>
      <c r="G233" s="2"/>
      <c r="H233" s="2"/>
      <c r="I233" s="2"/>
      <c r="J233" s="2"/>
      <c r="K233" s="2"/>
      <c r="L233" s="4"/>
    </row>
    <row r="234" spans="1:12" x14ac:dyDescent="0.25">
      <c r="A234" s="6"/>
      <c r="B234" s="47"/>
      <c r="C234" s="6"/>
      <c r="D234" s="6"/>
      <c r="E234" s="66"/>
      <c r="F234" s="6"/>
      <c r="G234" s="2"/>
      <c r="H234" s="2"/>
      <c r="I234" s="2"/>
      <c r="J234" s="2"/>
      <c r="K234" s="2"/>
      <c r="L234" s="4"/>
    </row>
    <row r="235" spans="1:12" x14ac:dyDescent="0.25">
      <c r="A235" s="6"/>
      <c r="B235" s="47"/>
      <c r="C235" s="6"/>
      <c r="D235" s="6"/>
      <c r="E235" s="66"/>
      <c r="F235" s="6"/>
      <c r="G235" s="2"/>
      <c r="H235" s="2"/>
      <c r="I235" s="2"/>
      <c r="J235" s="2"/>
      <c r="K235" s="2"/>
      <c r="L235" s="4"/>
    </row>
    <row r="236" spans="1:12" x14ac:dyDescent="0.25">
      <c r="A236" s="6"/>
      <c r="B236" s="47"/>
      <c r="C236" s="6"/>
      <c r="D236" s="6"/>
      <c r="E236" s="66"/>
      <c r="F236" s="6"/>
      <c r="G236" s="2"/>
      <c r="H236" s="2"/>
      <c r="I236" s="2"/>
      <c r="J236" s="2"/>
      <c r="K236" s="2"/>
      <c r="L236" s="4"/>
    </row>
    <row r="237" spans="1:12" x14ac:dyDescent="0.25">
      <c r="A237" s="6"/>
      <c r="B237" s="47"/>
      <c r="C237" s="6"/>
      <c r="D237" s="6"/>
      <c r="E237" s="66"/>
      <c r="F237" s="6"/>
      <c r="G237" s="2"/>
      <c r="H237" s="2"/>
      <c r="I237" s="2"/>
      <c r="J237" s="2"/>
      <c r="K237" s="2"/>
      <c r="L237" s="4"/>
    </row>
    <row r="238" spans="1:12" x14ac:dyDescent="0.25">
      <c r="A238" s="6"/>
      <c r="B238" s="47"/>
      <c r="C238" s="6"/>
      <c r="D238" s="6"/>
      <c r="E238" s="66"/>
      <c r="F238" s="6"/>
      <c r="G238" s="2"/>
      <c r="H238" s="2"/>
      <c r="I238" s="2"/>
      <c r="J238" s="2"/>
      <c r="K238" s="2"/>
      <c r="L238" s="4"/>
    </row>
    <row r="239" spans="1:12" x14ac:dyDescent="0.25">
      <c r="A239" s="6"/>
      <c r="B239" s="47"/>
      <c r="C239" s="6"/>
      <c r="D239" s="6"/>
      <c r="E239" s="66"/>
      <c r="F239" s="6"/>
      <c r="G239" s="2"/>
      <c r="H239" s="2"/>
      <c r="I239" s="2"/>
      <c r="J239" s="2"/>
      <c r="K239" s="2"/>
      <c r="L239" s="4"/>
    </row>
    <row r="240" spans="1:12" x14ac:dyDescent="0.25">
      <c r="A240" s="6"/>
      <c r="B240" s="47"/>
      <c r="C240" s="6"/>
      <c r="D240" s="6"/>
      <c r="E240" s="66"/>
      <c r="F240" s="6"/>
      <c r="G240" s="2"/>
      <c r="H240" s="2"/>
      <c r="I240" s="2"/>
      <c r="J240" s="2"/>
      <c r="K240" s="2"/>
      <c r="L240" s="4"/>
    </row>
    <row r="241" spans="1:12" x14ac:dyDescent="0.25">
      <c r="A241" s="6"/>
      <c r="B241" s="47"/>
      <c r="C241" s="6"/>
      <c r="D241" s="6"/>
      <c r="E241" s="66"/>
      <c r="F241" s="6"/>
      <c r="G241" s="2"/>
      <c r="H241" s="2"/>
      <c r="I241" s="2"/>
      <c r="J241" s="2"/>
      <c r="K241" s="2"/>
      <c r="L241" s="4"/>
    </row>
    <row r="242" spans="1:12" x14ac:dyDescent="0.25">
      <c r="A242" s="6"/>
      <c r="B242" s="47"/>
      <c r="C242" s="6"/>
      <c r="D242" s="6"/>
      <c r="E242" s="66"/>
      <c r="F242" s="6"/>
      <c r="G242" s="2"/>
      <c r="H242" s="2"/>
      <c r="I242" s="2"/>
      <c r="J242" s="2"/>
      <c r="K242" s="2"/>
      <c r="L242" s="4"/>
    </row>
    <row r="243" spans="1:12" x14ac:dyDescent="0.25">
      <c r="A243" s="6"/>
      <c r="B243" s="47"/>
      <c r="C243" s="6"/>
      <c r="D243" s="6"/>
      <c r="E243" s="66"/>
      <c r="F243" s="6"/>
      <c r="G243" s="2"/>
      <c r="H243" s="2"/>
      <c r="I243" s="2"/>
      <c r="J243" s="2"/>
      <c r="K243" s="2"/>
      <c r="L243" s="4"/>
    </row>
    <row r="244" spans="1:12" x14ac:dyDescent="0.25">
      <c r="A244" s="6"/>
      <c r="B244" s="47"/>
      <c r="C244" s="6"/>
      <c r="D244" s="6"/>
      <c r="E244" s="66"/>
      <c r="F244" s="6"/>
      <c r="G244" s="2"/>
      <c r="H244" s="2"/>
      <c r="I244" s="2"/>
      <c r="J244" s="2"/>
      <c r="K244" s="2"/>
      <c r="L244" s="4"/>
    </row>
    <row r="245" spans="1:12" x14ac:dyDescent="0.25">
      <c r="A245" s="6"/>
      <c r="B245" s="47"/>
      <c r="C245" s="6"/>
      <c r="D245" s="6"/>
      <c r="E245" s="66"/>
      <c r="F245" s="6"/>
      <c r="G245" s="2"/>
      <c r="H245" s="2"/>
      <c r="I245" s="2"/>
      <c r="J245" s="2"/>
      <c r="K245" s="2"/>
      <c r="L245" s="4"/>
    </row>
    <row r="246" spans="1:12" x14ac:dyDescent="0.25">
      <c r="A246" s="6"/>
      <c r="B246" s="47"/>
      <c r="C246" s="6"/>
      <c r="D246" s="6"/>
      <c r="E246" s="66"/>
      <c r="F246" s="6"/>
      <c r="G246" s="2"/>
      <c r="H246" s="2"/>
      <c r="I246" s="2"/>
      <c r="J246" s="2"/>
      <c r="K246" s="2"/>
      <c r="L246" s="4"/>
    </row>
    <row r="247" spans="1:12" x14ac:dyDescent="0.25">
      <c r="A247" s="6"/>
      <c r="B247" s="47"/>
      <c r="C247" s="6"/>
      <c r="D247" s="6"/>
      <c r="E247" s="66"/>
      <c r="F247" s="6"/>
      <c r="G247" s="2"/>
      <c r="H247" s="2"/>
      <c r="I247" s="2"/>
      <c r="J247" s="2"/>
      <c r="K247" s="2"/>
      <c r="L247" s="4"/>
    </row>
    <row r="248" spans="1:12" x14ac:dyDescent="0.25">
      <c r="A248" s="6"/>
      <c r="B248" s="47"/>
      <c r="C248" s="6"/>
      <c r="D248" s="6"/>
      <c r="E248" s="66"/>
      <c r="F248" s="6"/>
      <c r="G248" s="2"/>
      <c r="H248" s="2"/>
      <c r="I248" s="2"/>
      <c r="J248" s="2"/>
      <c r="K248" s="2"/>
      <c r="L248" s="4"/>
    </row>
    <row r="249" spans="1:12" x14ac:dyDescent="0.25">
      <c r="A249" s="6"/>
      <c r="B249" s="47"/>
      <c r="C249" s="6"/>
      <c r="D249" s="6"/>
      <c r="E249" s="66"/>
      <c r="F249" s="6"/>
      <c r="G249" s="2"/>
      <c r="H249" s="2"/>
      <c r="I249" s="2"/>
      <c r="J249" s="2"/>
      <c r="K249" s="2"/>
      <c r="L249" s="4"/>
    </row>
    <row r="250" spans="1:12" x14ac:dyDescent="0.25">
      <c r="A250" s="6"/>
      <c r="B250" s="47"/>
      <c r="C250" s="6"/>
      <c r="D250" s="6"/>
      <c r="E250" s="66"/>
      <c r="F250" s="6"/>
      <c r="G250" s="2"/>
      <c r="H250" s="2"/>
      <c r="I250" s="2"/>
      <c r="J250" s="2"/>
      <c r="K250" s="2"/>
      <c r="L250" s="4"/>
    </row>
    <row r="251" spans="1:12" x14ac:dyDescent="0.25">
      <c r="A251" s="6"/>
      <c r="B251" s="47"/>
      <c r="C251" s="6"/>
      <c r="D251" s="6"/>
      <c r="E251" s="66"/>
      <c r="F251" s="6"/>
      <c r="G251" s="2"/>
      <c r="H251" s="2"/>
      <c r="I251" s="2"/>
      <c r="J251" s="2"/>
      <c r="K251" s="2"/>
      <c r="L251" s="4"/>
    </row>
    <row r="252" spans="1:12" x14ac:dyDescent="0.25">
      <c r="A252" s="6"/>
      <c r="B252" s="47"/>
      <c r="C252" s="6"/>
      <c r="D252" s="6"/>
      <c r="E252" s="66"/>
      <c r="F252" s="6"/>
      <c r="G252" s="2"/>
      <c r="H252" s="2"/>
      <c r="I252" s="2"/>
      <c r="J252" s="2"/>
      <c r="K252" s="2"/>
      <c r="L252" s="4"/>
    </row>
    <row r="253" spans="1:12" x14ac:dyDescent="0.25">
      <c r="A253" s="6"/>
      <c r="B253" s="47"/>
      <c r="C253" s="6"/>
      <c r="D253" s="6"/>
      <c r="E253" s="66"/>
      <c r="F253" s="6"/>
      <c r="G253" s="2"/>
      <c r="H253" s="2"/>
      <c r="I253" s="2"/>
      <c r="J253" s="2"/>
      <c r="K253" s="2"/>
      <c r="L253" s="4"/>
    </row>
    <row r="254" spans="1:12" x14ac:dyDescent="0.25">
      <c r="A254" s="6"/>
      <c r="B254" s="47"/>
      <c r="C254" s="6"/>
      <c r="D254" s="6"/>
      <c r="E254" s="66"/>
      <c r="F254" s="6"/>
      <c r="G254" s="2"/>
      <c r="H254" s="2"/>
      <c r="I254" s="2"/>
      <c r="J254" s="2"/>
      <c r="K254" s="2"/>
      <c r="L254" s="4"/>
    </row>
    <row r="255" spans="1:12" x14ac:dyDescent="0.25">
      <c r="A255" s="6"/>
      <c r="B255" s="47"/>
      <c r="C255" s="6"/>
      <c r="D255" s="6"/>
      <c r="E255" s="66"/>
      <c r="F255" s="6"/>
      <c r="G255" s="2"/>
      <c r="H255" s="2"/>
      <c r="I255" s="2"/>
      <c r="J255" s="2"/>
      <c r="K255" s="2"/>
      <c r="L255" s="4"/>
    </row>
    <row r="256" spans="1:12" x14ac:dyDescent="0.25">
      <c r="A256" s="6"/>
      <c r="B256" s="47"/>
      <c r="C256" s="6"/>
      <c r="D256" s="6"/>
      <c r="E256" s="66"/>
      <c r="F256" s="6"/>
      <c r="G256" s="2"/>
      <c r="H256" s="2"/>
      <c r="I256" s="2"/>
      <c r="J256" s="2"/>
      <c r="K256" s="2"/>
      <c r="L256" s="4"/>
    </row>
    <row r="257" spans="1:12" x14ac:dyDescent="0.25">
      <c r="A257" s="6"/>
      <c r="B257" s="47"/>
      <c r="C257" s="6"/>
      <c r="D257" s="6"/>
      <c r="E257" s="66"/>
      <c r="F257" s="6"/>
      <c r="G257" s="2"/>
      <c r="H257" s="2"/>
      <c r="I257" s="2"/>
      <c r="J257" s="2"/>
      <c r="K257" s="2"/>
      <c r="L257" s="4"/>
    </row>
    <row r="258" spans="1:12" x14ac:dyDescent="0.25">
      <c r="A258" s="6"/>
      <c r="B258" s="47"/>
      <c r="C258" s="6"/>
      <c r="D258" s="6"/>
      <c r="E258" s="66"/>
      <c r="F258" s="6"/>
      <c r="G258" s="2"/>
      <c r="H258" s="2"/>
      <c r="I258" s="2"/>
      <c r="J258" s="2"/>
      <c r="K258" s="2"/>
      <c r="L258" s="4"/>
    </row>
    <row r="259" spans="1:12" x14ac:dyDescent="0.25">
      <c r="A259" s="6"/>
      <c r="B259" s="47"/>
      <c r="C259" s="6"/>
      <c r="D259" s="6"/>
      <c r="E259" s="66"/>
      <c r="F259" s="6"/>
      <c r="G259" s="2"/>
      <c r="H259" s="2"/>
      <c r="I259" s="2"/>
      <c r="J259" s="2"/>
      <c r="K259" s="2"/>
      <c r="L259" s="4"/>
    </row>
    <row r="260" spans="1:12" x14ac:dyDescent="0.25">
      <c r="A260" s="6"/>
      <c r="B260" s="47"/>
      <c r="C260" s="6"/>
      <c r="D260" s="6"/>
      <c r="E260" s="66"/>
      <c r="F260" s="6"/>
      <c r="G260" s="2"/>
      <c r="H260" s="2"/>
      <c r="I260" s="2"/>
      <c r="J260" s="2"/>
      <c r="K260" s="2"/>
      <c r="L260" s="4"/>
    </row>
    <row r="261" spans="1:12" x14ac:dyDescent="0.25">
      <c r="A261" s="6"/>
      <c r="B261" s="47"/>
      <c r="C261" s="6"/>
      <c r="D261" s="6"/>
      <c r="E261" s="66"/>
      <c r="F261" s="6"/>
      <c r="G261" s="2"/>
      <c r="H261" s="2"/>
      <c r="I261" s="2"/>
      <c r="J261" s="2"/>
      <c r="K261" s="2"/>
      <c r="L261" s="4"/>
    </row>
    <row r="262" spans="1:12" x14ac:dyDescent="0.25">
      <c r="A262" s="6"/>
      <c r="B262" s="47"/>
      <c r="C262" s="6"/>
      <c r="D262" s="6"/>
      <c r="E262" s="66"/>
      <c r="F262" s="6"/>
      <c r="G262" s="2"/>
      <c r="H262" s="2"/>
      <c r="I262" s="2"/>
      <c r="J262" s="2"/>
      <c r="K262" s="2"/>
      <c r="L262" s="4"/>
    </row>
    <row r="263" spans="1:12" x14ac:dyDescent="0.25">
      <c r="A263" s="6"/>
      <c r="B263" s="47"/>
      <c r="C263" s="6"/>
      <c r="D263" s="6"/>
      <c r="E263" s="66"/>
      <c r="F263" s="6"/>
      <c r="G263" s="2"/>
      <c r="H263" s="2"/>
      <c r="I263" s="2"/>
      <c r="J263" s="2"/>
      <c r="K263" s="2"/>
      <c r="L263" s="4"/>
    </row>
    <row r="264" spans="1:12" x14ac:dyDescent="0.25">
      <c r="A264" s="6"/>
      <c r="B264" s="47"/>
      <c r="C264" s="6"/>
      <c r="D264" s="6"/>
      <c r="E264" s="66"/>
      <c r="F264" s="6"/>
      <c r="G264" s="2"/>
      <c r="H264" s="2"/>
      <c r="I264" s="2"/>
      <c r="J264" s="2"/>
      <c r="K264" s="2"/>
      <c r="L264" s="4"/>
    </row>
    <row r="265" spans="1:12" x14ac:dyDescent="0.25">
      <c r="A265" s="6"/>
      <c r="B265" s="47"/>
      <c r="C265" s="6"/>
      <c r="D265" s="6"/>
      <c r="E265" s="66"/>
      <c r="F265" s="6"/>
      <c r="G265" s="2"/>
      <c r="H265" s="2"/>
      <c r="I265" s="2"/>
      <c r="J265" s="2"/>
      <c r="K265" s="2"/>
      <c r="L265" s="4"/>
    </row>
    <row r="266" spans="1:12" x14ac:dyDescent="0.25">
      <c r="A266" s="6"/>
      <c r="B266" s="47"/>
      <c r="C266" s="6"/>
      <c r="D266" s="6"/>
      <c r="E266" s="66"/>
      <c r="F266" s="6"/>
      <c r="G266" s="2"/>
      <c r="H266" s="2"/>
      <c r="I266" s="2"/>
      <c r="J266" s="2"/>
      <c r="K266" s="2"/>
      <c r="L266" s="4"/>
    </row>
    <row r="267" spans="1:12" x14ac:dyDescent="0.25">
      <c r="A267" s="6"/>
      <c r="B267" s="47"/>
      <c r="C267" s="6"/>
      <c r="D267" s="6"/>
      <c r="E267" s="66"/>
      <c r="F267" s="6"/>
      <c r="G267" s="2"/>
      <c r="H267" s="2"/>
      <c r="I267" s="2"/>
      <c r="J267" s="2"/>
      <c r="K267" s="2"/>
      <c r="L267" s="4"/>
    </row>
    <row r="268" spans="1:12" x14ac:dyDescent="0.25">
      <c r="A268" s="6"/>
      <c r="B268" s="47"/>
      <c r="C268" s="6"/>
      <c r="D268" s="6"/>
      <c r="E268" s="66"/>
      <c r="F268" s="6"/>
      <c r="G268" s="2"/>
      <c r="H268" s="2"/>
      <c r="I268" s="2"/>
      <c r="J268" s="2"/>
      <c r="K268" s="2"/>
      <c r="L268" s="4"/>
    </row>
    <row r="269" spans="1:12" x14ac:dyDescent="0.25">
      <c r="A269" s="6"/>
      <c r="B269" s="47"/>
      <c r="C269" s="6"/>
      <c r="D269" s="6"/>
      <c r="E269" s="66"/>
      <c r="F269" s="6"/>
      <c r="G269" s="2"/>
      <c r="H269" s="2"/>
      <c r="I269" s="2"/>
      <c r="J269" s="2"/>
      <c r="K269" s="2"/>
      <c r="L269" s="4"/>
    </row>
    <row r="270" spans="1:12" x14ac:dyDescent="0.25">
      <c r="A270" s="6"/>
      <c r="B270" s="47"/>
      <c r="C270" s="6"/>
      <c r="D270" s="6"/>
      <c r="E270" s="66"/>
      <c r="F270" s="6"/>
      <c r="G270" s="2"/>
      <c r="H270" s="2"/>
      <c r="I270" s="2"/>
      <c r="J270" s="2"/>
      <c r="K270" s="2"/>
      <c r="L270" s="4"/>
    </row>
    <row r="271" spans="1:12" x14ac:dyDescent="0.25">
      <c r="A271" s="6"/>
      <c r="B271" s="47"/>
      <c r="C271" s="6"/>
      <c r="D271" s="6"/>
      <c r="E271" s="66"/>
      <c r="F271" s="6"/>
      <c r="G271" s="2"/>
      <c r="H271" s="2"/>
      <c r="I271" s="2"/>
      <c r="J271" s="2"/>
      <c r="K271" s="2"/>
      <c r="L271" s="4"/>
    </row>
    <row r="272" spans="1:12" x14ac:dyDescent="0.25">
      <c r="A272" s="6"/>
      <c r="B272" s="47"/>
      <c r="C272" s="6"/>
      <c r="D272" s="6"/>
      <c r="E272" s="66"/>
      <c r="F272" s="6"/>
      <c r="G272" s="2"/>
      <c r="H272" s="2"/>
      <c r="I272" s="2"/>
      <c r="J272" s="2"/>
      <c r="K272" s="2"/>
      <c r="L272" s="4"/>
    </row>
    <row r="273" spans="1:12" x14ac:dyDescent="0.25">
      <c r="A273" s="6"/>
      <c r="B273" s="47"/>
      <c r="C273" s="6"/>
      <c r="D273" s="6"/>
      <c r="E273" s="66"/>
      <c r="F273" s="6"/>
      <c r="G273" s="2"/>
      <c r="H273" s="2"/>
      <c r="I273" s="2"/>
      <c r="J273" s="2"/>
      <c r="K273" s="2"/>
      <c r="L273" s="4"/>
    </row>
    <row r="274" spans="1:12" x14ac:dyDescent="0.25">
      <c r="A274" s="6"/>
      <c r="B274" s="47"/>
      <c r="C274" s="6"/>
      <c r="D274" s="6"/>
      <c r="E274" s="66"/>
      <c r="F274" s="6"/>
      <c r="G274" s="2"/>
      <c r="H274" s="2"/>
      <c r="I274" s="2"/>
      <c r="J274" s="2"/>
      <c r="K274" s="2"/>
      <c r="L274" s="4"/>
    </row>
    <row r="275" spans="1:12" x14ac:dyDescent="0.25">
      <c r="A275" s="6"/>
      <c r="B275" s="47"/>
      <c r="C275" s="6"/>
      <c r="D275" s="6"/>
      <c r="E275" s="66"/>
      <c r="F275" s="6"/>
      <c r="G275" s="2"/>
      <c r="H275" s="2"/>
      <c r="I275" s="2"/>
      <c r="J275" s="2"/>
      <c r="K275" s="2"/>
      <c r="L275" s="4"/>
    </row>
    <row r="276" spans="1:12" x14ac:dyDescent="0.25">
      <c r="A276" s="6"/>
      <c r="B276" s="47"/>
      <c r="C276" s="6"/>
      <c r="D276" s="6"/>
      <c r="E276" s="66"/>
      <c r="F276" s="6"/>
      <c r="G276" s="2"/>
      <c r="H276" s="2"/>
      <c r="I276" s="2"/>
      <c r="J276" s="2"/>
      <c r="K276" s="2"/>
      <c r="L276" s="4"/>
    </row>
    <row r="277" spans="1:12" x14ac:dyDescent="0.25">
      <c r="A277" s="6"/>
      <c r="B277" s="47"/>
      <c r="C277" s="6"/>
      <c r="D277" s="6"/>
      <c r="E277" s="66"/>
      <c r="F277" s="6"/>
      <c r="G277" s="2"/>
      <c r="H277" s="2"/>
      <c r="I277" s="2"/>
      <c r="J277" s="2"/>
      <c r="K277" s="2"/>
      <c r="L277" s="4"/>
    </row>
    <row r="278" spans="1:12" x14ac:dyDescent="0.25">
      <c r="A278" s="6"/>
      <c r="B278" s="47"/>
      <c r="C278" s="6"/>
      <c r="D278" s="6"/>
      <c r="E278" s="66"/>
      <c r="F278" s="6"/>
      <c r="G278" s="2"/>
      <c r="H278" s="2"/>
      <c r="I278" s="2"/>
      <c r="J278" s="2"/>
      <c r="K278" s="2"/>
      <c r="L278" s="4"/>
    </row>
    <row r="279" spans="1:12" x14ac:dyDescent="0.25">
      <c r="A279" s="6"/>
      <c r="B279" s="47"/>
      <c r="C279" s="6"/>
      <c r="D279" s="6"/>
      <c r="E279" s="66"/>
      <c r="F279" s="6"/>
    </row>
    <row r="280" spans="1:12" x14ac:dyDescent="0.25">
      <c r="A280" s="6"/>
      <c r="B280" s="47"/>
      <c r="C280" s="6"/>
      <c r="D280" s="6"/>
      <c r="E280" s="66"/>
      <c r="F280" s="6"/>
    </row>
    <row r="281" spans="1:12" x14ac:dyDescent="0.25">
      <c r="A281" s="6"/>
      <c r="B281" s="47"/>
      <c r="C281" s="6"/>
      <c r="D281" s="6"/>
      <c r="E281" s="66"/>
      <c r="F281" s="6"/>
    </row>
    <row r="282" spans="1:12" x14ac:dyDescent="0.25">
      <c r="A282" s="6"/>
      <c r="B282" s="47"/>
      <c r="C282" s="6"/>
      <c r="D282" s="6"/>
      <c r="E282" s="66"/>
      <c r="F282" s="6"/>
    </row>
    <row r="283" spans="1:12" x14ac:dyDescent="0.25">
      <c r="A283" s="6"/>
      <c r="B283" s="47"/>
      <c r="C283" s="6"/>
      <c r="D283" s="6"/>
      <c r="E283" s="66"/>
      <c r="F283" s="6"/>
    </row>
    <row r="284" spans="1:12" x14ac:dyDescent="0.25">
      <c r="A284" s="6"/>
      <c r="B284" s="47"/>
      <c r="C284" s="6"/>
      <c r="D284" s="6"/>
      <c r="E284" s="66"/>
      <c r="F284" s="6"/>
    </row>
    <row r="285" spans="1:12" x14ac:dyDescent="0.25">
      <c r="A285" s="6"/>
      <c r="B285" s="47"/>
      <c r="C285" s="6"/>
      <c r="D285" s="6"/>
      <c r="E285" s="66"/>
      <c r="F285" s="6"/>
    </row>
    <row r="286" spans="1:12" x14ac:dyDescent="0.25">
      <c r="A286" s="6"/>
      <c r="B286" s="47"/>
      <c r="C286" s="6"/>
      <c r="D286" s="6"/>
      <c r="E286" s="66"/>
      <c r="F286" s="6"/>
    </row>
    <row r="287" spans="1:12" x14ac:dyDescent="0.25">
      <c r="A287" s="6"/>
      <c r="B287" s="47"/>
      <c r="C287" s="6"/>
      <c r="D287" s="6"/>
      <c r="E287" s="66"/>
      <c r="F287" s="6"/>
    </row>
    <row r="288" spans="1:12" x14ac:dyDescent="0.25">
      <c r="A288" s="6"/>
      <c r="B288" s="47"/>
      <c r="C288" s="6"/>
      <c r="D288" s="6"/>
      <c r="E288" s="66"/>
      <c r="F288" s="6"/>
    </row>
    <row r="289" spans="1:6" x14ac:dyDescent="0.25">
      <c r="A289" s="6"/>
      <c r="B289" s="47"/>
      <c r="C289" s="6"/>
      <c r="D289" s="6"/>
      <c r="E289" s="66"/>
      <c r="F289" s="6"/>
    </row>
    <row r="290" spans="1:6" x14ac:dyDescent="0.25">
      <c r="A290" s="6"/>
      <c r="B290" s="47"/>
      <c r="C290" s="6"/>
      <c r="D290" s="6"/>
      <c r="E290" s="66"/>
      <c r="F290" s="6"/>
    </row>
    <row r="291" spans="1:6" x14ac:dyDescent="0.25">
      <c r="A291" s="6"/>
      <c r="B291" s="47"/>
      <c r="C291" s="6"/>
      <c r="D291" s="6"/>
      <c r="E291" s="66"/>
      <c r="F291" s="6"/>
    </row>
    <row r="292" spans="1:6" x14ac:dyDescent="0.25">
      <c r="A292" s="6"/>
      <c r="B292" s="47"/>
      <c r="C292" s="6"/>
      <c r="D292" s="6"/>
      <c r="E292" s="66"/>
      <c r="F292" s="6"/>
    </row>
    <row r="293" spans="1:6" x14ac:dyDescent="0.25">
      <c r="A293" s="6"/>
      <c r="B293" s="47"/>
      <c r="C293" s="6"/>
      <c r="D293" s="6"/>
      <c r="E293" s="66"/>
      <c r="F293" s="6"/>
    </row>
    <row r="294" spans="1:6" x14ac:dyDescent="0.25">
      <c r="A294" s="6"/>
      <c r="B294" s="47"/>
      <c r="C294" s="6"/>
      <c r="D294" s="6"/>
      <c r="E294" s="66"/>
      <c r="F294" s="6"/>
    </row>
    <row r="295" spans="1:6" x14ac:dyDescent="0.25">
      <c r="A295" s="6"/>
      <c r="B295" s="47"/>
      <c r="C295" s="6"/>
      <c r="D295" s="6"/>
      <c r="E295" s="66"/>
      <c r="F295" s="6"/>
    </row>
    <row r="296" spans="1:6" x14ac:dyDescent="0.25">
      <c r="A296" s="6"/>
      <c r="B296" s="47"/>
      <c r="C296" s="6"/>
      <c r="D296" s="6"/>
      <c r="E296" s="66"/>
      <c r="F296" s="6"/>
    </row>
    <row r="297" spans="1:6" x14ac:dyDescent="0.25">
      <c r="A297" s="6"/>
      <c r="B297" s="47"/>
      <c r="C297" s="6"/>
      <c r="D297" s="6"/>
      <c r="E297" s="66"/>
      <c r="F297" s="6"/>
    </row>
    <row r="298" spans="1:6" x14ac:dyDescent="0.25">
      <c r="A298" s="6"/>
      <c r="B298" s="47"/>
      <c r="C298" s="6"/>
      <c r="D298" s="6"/>
      <c r="E298" s="66"/>
      <c r="F298" s="6"/>
    </row>
    <row r="299" spans="1:6" x14ac:dyDescent="0.25">
      <c r="A299" s="6"/>
      <c r="B299" s="47"/>
      <c r="C299" s="6"/>
      <c r="D299" s="6"/>
      <c r="E299" s="66"/>
      <c r="F299" s="6"/>
    </row>
    <row r="300" spans="1:6" x14ac:dyDescent="0.25">
      <c r="A300" s="6"/>
      <c r="B300" s="47"/>
      <c r="C300" s="6"/>
      <c r="D300" s="6"/>
      <c r="E300" s="66"/>
      <c r="F300" s="6"/>
    </row>
    <row r="301" spans="1:6" x14ac:dyDescent="0.25">
      <c r="A301" s="6"/>
      <c r="B301" s="47"/>
      <c r="C301" s="6"/>
      <c r="D301" s="6"/>
      <c r="E301" s="66"/>
      <c r="F301" s="6"/>
    </row>
    <row r="302" spans="1:6" x14ac:dyDescent="0.25">
      <c r="A302" s="6"/>
      <c r="B302" s="47"/>
      <c r="C302" s="6"/>
      <c r="D302" s="6"/>
      <c r="E302" s="66"/>
      <c r="F302" s="6"/>
    </row>
    <row r="303" spans="1:6" x14ac:dyDescent="0.25">
      <c r="A303" s="6"/>
      <c r="B303" s="47"/>
      <c r="C303" s="6"/>
      <c r="D303" s="6"/>
      <c r="E303" s="66"/>
      <c r="F303" s="6"/>
    </row>
    <row r="304" spans="1:6" x14ac:dyDescent="0.25">
      <c r="A304" s="6"/>
      <c r="B304" s="47"/>
      <c r="C304" s="6"/>
      <c r="D304" s="6"/>
      <c r="E304" s="66"/>
      <c r="F304" s="6"/>
    </row>
    <row r="305" spans="1:6" x14ac:dyDescent="0.25">
      <c r="A305" s="6"/>
      <c r="B305" s="47"/>
      <c r="C305" s="6"/>
      <c r="D305" s="6"/>
      <c r="E305" s="66"/>
      <c r="F305" s="6"/>
    </row>
    <row r="306" spans="1:6" x14ac:dyDescent="0.25">
      <c r="A306" s="6"/>
      <c r="B306" s="47"/>
      <c r="C306" s="6"/>
      <c r="D306" s="6"/>
      <c r="E306" s="66"/>
      <c r="F306" s="6"/>
    </row>
    <row r="307" spans="1:6" x14ac:dyDescent="0.25">
      <c r="A307" s="6"/>
      <c r="B307" s="47"/>
      <c r="C307" s="6"/>
      <c r="D307" s="6"/>
      <c r="E307" s="66"/>
      <c r="F307" s="6"/>
    </row>
    <row r="308" spans="1:6" x14ac:dyDescent="0.25">
      <c r="A308" s="6"/>
      <c r="B308" s="47"/>
      <c r="C308" s="6"/>
      <c r="D308" s="6"/>
      <c r="E308" s="66"/>
      <c r="F308" s="6"/>
    </row>
    <row r="309" spans="1:6" x14ac:dyDescent="0.25">
      <c r="A309" s="6"/>
      <c r="B309" s="47"/>
      <c r="C309" s="6"/>
      <c r="D309" s="6"/>
      <c r="E309" s="66"/>
      <c r="F309" s="6"/>
    </row>
    <row r="310" spans="1:6" x14ac:dyDescent="0.25">
      <c r="A310" s="6"/>
      <c r="B310" s="47"/>
      <c r="C310" s="6"/>
      <c r="D310" s="6"/>
      <c r="E310" s="66"/>
      <c r="F310" s="6"/>
    </row>
    <row r="311" spans="1:6" x14ac:dyDescent="0.25">
      <c r="A311" s="6"/>
      <c r="B311" s="47"/>
      <c r="C311" s="6"/>
      <c r="D311" s="6"/>
      <c r="E311" s="66"/>
      <c r="F311" s="6"/>
    </row>
    <row r="312" spans="1:6" x14ac:dyDescent="0.25">
      <c r="A312" s="6"/>
      <c r="B312" s="47"/>
      <c r="C312" s="6"/>
      <c r="D312" s="6"/>
      <c r="E312" s="66"/>
      <c r="F312" s="6"/>
    </row>
    <row r="313" spans="1:6" x14ac:dyDescent="0.25">
      <c r="A313" s="6"/>
      <c r="B313" s="47"/>
      <c r="C313" s="6"/>
      <c r="D313" s="6"/>
      <c r="E313" s="66"/>
      <c r="F313" s="6"/>
    </row>
    <row r="314" spans="1:6" x14ac:dyDescent="0.25">
      <c r="A314" s="6"/>
      <c r="B314" s="47"/>
      <c r="C314" s="6"/>
      <c r="D314" s="6"/>
      <c r="E314" s="66"/>
      <c r="F314" s="6"/>
    </row>
    <row r="315" spans="1:6" x14ac:dyDescent="0.25">
      <c r="A315" s="6"/>
      <c r="B315" s="47"/>
      <c r="C315" s="6"/>
      <c r="D315" s="6"/>
      <c r="E315" s="66"/>
      <c r="F315" s="6"/>
    </row>
    <row r="316" spans="1:6" x14ac:dyDescent="0.25">
      <c r="A316" s="6"/>
      <c r="B316" s="47"/>
      <c r="C316" s="6"/>
      <c r="D316" s="6"/>
      <c r="E316" s="66"/>
      <c r="F316" s="6"/>
    </row>
    <row r="317" spans="1:6" x14ac:dyDescent="0.25">
      <c r="A317" s="6"/>
      <c r="B317" s="47"/>
      <c r="C317" s="6"/>
      <c r="D317" s="6"/>
      <c r="E317" s="66"/>
      <c r="F317" s="6"/>
    </row>
    <row r="318" spans="1:6" x14ac:dyDescent="0.25">
      <c r="A318" s="6"/>
      <c r="B318" s="47"/>
      <c r="C318" s="6"/>
      <c r="D318" s="6"/>
      <c r="E318" s="66"/>
      <c r="F318" s="6"/>
    </row>
    <row r="319" spans="1:6" x14ac:dyDescent="0.25">
      <c r="A319" s="6"/>
      <c r="B319" s="47"/>
      <c r="C319" s="6"/>
      <c r="D319" s="6"/>
      <c r="E319" s="66"/>
      <c r="F319" s="6"/>
    </row>
    <row r="320" spans="1:6" x14ac:dyDescent="0.25">
      <c r="A320" s="6"/>
      <c r="B320" s="47"/>
      <c r="C320" s="6"/>
      <c r="D320" s="6"/>
      <c r="E320" s="66"/>
      <c r="F320" s="6"/>
    </row>
    <row r="321" spans="1:6" x14ac:dyDescent="0.25">
      <c r="A321" s="6"/>
      <c r="B321" s="47"/>
      <c r="C321" s="6"/>
      <c r="D321" s="6"/>
      <c r="E321" s="66"/>
      <c r="F321" s="6"/>
    </row>
    <row r="322" spans="1:6" x14ac:dyDescent="0.25">
      <c r="A322" s="6"/>
      <c r="B322" s="47"/>
      <c r="C322" s="6"/>
      <c r="D322" s="6"/>
      <c r="E322" s="66"/>
      <c r="F322" s="6"/>
    </row>
    <row r="323" spans="1:6" x14ac:dyDescent="0.25">
      <c r="A323" s="6"/>
      <c r="B323" s="47"/>
      <c r="C323" s="6"/>
      <c r="D323" s="6"/>
      <c r="E323" s="66"/>
      <c r="F323" s="6"/>
    </row>
    <row r="324" spans="1:6" x14ac:dyDescent="0.25">
      <c r="A324" s="6"/>
      <c r="B324" s="47"/>
      <c r="C324" s="6"/>
      <c r="D324" s="6"/>
      <c r="E324" s="66"/>
      <c r="F324" s="6"/>
    </row>
    <row r="325" spans="1:6" x14ac:dyDescent="0.25">
      <c r="A325" s="6"/>
      <c r="B325" s="47"/>
      <c r="C325" s="6"/>
      <c r="D325" s="6"/>
      <c r="E325" s="66"/>
      <c r="F325" s="6"/>
    </row>
    <row r="326" spans="1:6" x14ac:dyDescent="0.25">
      <c r="A326" s="6"/>
      <c r="B326" s="47"/>
      <c r="C326" s="6"/>
      <c r="D326" s="6"/>
      <c r="E326" s="66"/>
      <c r="F326" s="6"/>
    </row>
    <row r="327" spans="1:6" x14ac:dyDescent="0.25">
      <c r="A327" s="6"/>
      <c r="B327" s="47"/>
      <c r="C327" s="6"/>
      <c r="D327" s="6"/>
      <c r="E327" s="66"/>
      <c r="F327" s="6"/>
    </row>
    <row r="328" spans="1:6" x14ac:dyDescent="0.25">
      <c r="A328" s="6"/>
      <c r="B328" s="47"/>
      <c r="C328" s="6"/>
      <c r="D328" s="6"/>
      <c r="E328" s="66"/>
      <c r="F328" s="6"/>
    </row>
    <row r="329" spans="1:6" x14ac:dyDescent="0.25">
      <c r="A329" s="6"/>
      <c r="B329" s="47"/>
      <c r="C329" s="6"/>
      <c r="D329" s="6"/>
      <c r="E329" s="66"/>
      <c r="F329" s="6"/>
    </row>
    <row r="330" spans="1:6" x14ac:dyDescent="0.25">
      <c r="A330" s="6"/>
      <c r="B330" s="47"/>
      <c r="C330" s="6"/>
      <c r="D330" s="6"/>
      <c r="E330" s="66"/>
      <c r="F330" s="6"/>
    </row>
    <row r="331" spans="1:6" x14ac:dyDescent="0.25">
      <c r="A331" s="6"/>
      <c r="B331" s="47"/>
      <c r="C331" s="6"/>
      <c r="D331" s="6"/>
      <c r="E331" s="66"/>
      <c r="F331" s="6"/>
    </row>
    <row r="332" spans="1:6" x14ac:dyDescent="0.25">
      <c r="A332" s="6"/>
      <c r="B332" s="47"/>
      <c r="C332" s="6"/>
      <c r="D332" s="6"/>
      <c r="E332" s="66"/>
      <c r="F332" s="6"/>
    </row>
    <row r="333" spans="1:6" x14ac:dyDescent="0.25">
      <c r="A333" s="6"/>
      <c r="B333" s="47"/>
      <c r="C333" s="6"/>
      <c r="D333" s="6"/>
      <c r="E333" s="66"/>
      <c r="F333" s="6"/>
    </row>
    <row r="334" spans="1:6" x14ac:dyDescent="0.25">
      <c r="A334" s="6"/>
      <c r="B334" s="47"/>
      <c r="C334" s="6"/>
      <c r="D334" s="6"/>
      <c r="E334" s="66"/>
      <c r="F334" s="6"/>
    </row>
    <row r="335" spans="1:6" x14ac:dyDescent="0.25">
      <c r="A335" s="6"/>
      <c r="B335" s="47"/>
      <c r="C335" s="6"/>
      <c r="D335" s="6"/>
      <c r="E335" s="66"/>
      <c r="F335" s="6"/>
    </row>
    <row r="336" spans="1:6" x14ac:dyDescent="0.25">
      <c r="A336" s="6"/>
      <c r="B336" s="47"/>
      <c r="C336" s="6"/>
      <c r="D336" s="6"/>
      <c r="E336" s="66"/>
      <c r="F336" s="6"/>
    </row>
    <row r="337" spans="1:6" x14ac:dyDescent="0.25">
      <c r="A337" s="6"/>
      <c r="B337" s="47"/>
      <c r="C337" s="6"/>
      <c r="D337" s="6"/>
      <c r="E337" s="66"/>
      <c r="F337" s="6"/>
    </row>
    <row r="338" spans="1:6" x14ac:dyDescent="0.25">
      <c r="A338" s="6"/>
      <c r="B338" s="47"/>
      <c r="C338" s="6"/>
      <c r="D338" s="6"/>
      <c r="E338" s="66"/>
      <c r="F338" s="6"/>
    </row>
    <row r="339" spans="1:6" x14ac:dyDescent="0.25">
      <c r="A339" s="6"/>
      <c r="B339" s="47"/>
      <c r="C339" s="6"/>
      <c r="D339" s="6"/>
      <c r="E339" s="66"/>
      <c r="F339" s="6"/>
    </row>
    <row r="340" spans="1:6" x14ac:dyDescent="0.25">
      <c r="A340" s="6"/>
      <c r="B340" s="47"/>
      <c r="C340" s="6"/>
      <c r="D340" s="6"/>
      <c r="E340" s="66"/>
      <c r="F340" s="6"/>
    </row>
    <row r="341" spans="1:6" x14ac:dyDescent="0.25">
      <c r="A341" s="6"/>
      <c r="B341" s="47"/>
      <c r="C341" s="6"/>
      <c r="D341" s="6"/>
      <c r="E341" s="66"/>
      <c r="F341" s="6"/>
    </row>
    <row r="342" spans="1:6" x14ac:dyDescent="0.25">
      <c r="A342" s="6"/>
      <c r="B342" s="47"/>
      <c r="C342" s="6"/>
      <c r="D342" s="6"/>
      <c r="E342" s="66"/>
      <c r="F342" s="6"/>
    </row>
    <row r="343" spans="1:6" x14ac:dyDescent="0.25">
      <c r="A343" s="6"/>
      <c r="B343" s="47"/>
      <c r="C343" s="6"/>
      <c r="D343" s="6"/>
      <c r="E343" s="66"/>
      <c r="F343" s="6"/>
    </row>
    <row r="344" spans="1:6" x14ac:dyDescent="0.25">
      <c r="A344" s="6"/>
      <c r="B344" s="47"/>
      <c r="C344" s="6"/>
      <c r="D344" s="6"/>
      <c r="E344" s="66"/>
      <c r="F344" s="6"/>
    </row>
    <row r="345" spans="1:6" x14ac:dyDescent="0.25">
      <c r="A345" s="6"/>
      <c r="B345" s="47"/>
      <c r="C345" s="6"/>
      <c r="D345" s="6"/>
      <c r="E345" s="66"/>
      <c r="F345" s="6"/>
    </row>
    <row r="346" spans="1:6" x14ac:dyDescent="0.25">
      <c r="A346" s="6"/>
      <c r="B346" s="47"/>
      <c r="C346" s="6"/>
      <c r="D346" s="6"/>
      <c r="E346" s="66"/>
      <c r="F346" s="6"/>
    </row>
    <row r="347" spans="1:6" x14ac:dyDescent="0.25">
      <c r="A347" s="6"/>
      <c r="B347" s="47"/>
      <c r="C347" s="6"/>
      <c r="D347" s="6"/>
      <c r="E347" s="66"/>
      <c r="F347" s="6"/>
    </row>
    <row r="348" spans="1:6" x14ac:dyDescent="0.25">
      <c r="A348" s="6"/>
      <c r="B348" s="47"/>
      <c r="C348" s="6"/>
      <c r="D348" s="6"/>
      <c r="E348" s="66"/>
      <c r="F348" s="6"/>
    </row>
    <row r="349" spans="1:6" x14ac:dyDescent="0.25">
      <c r="A349" s="6"/>
      <c r="B349" s="47"/>
      <c r="C349" s="6"/>
      <c r="D349" s="6"/>
      <c r="E349" s="66"/>
      <c r="F349" s="6"/>
    </row>
    <row r="350" spans="1:6" x14ac:dyDescent="0.25">
      <c r="A350" s="6"/>
      <c r="B350" s="47"/>
      <c r="C350" s="6"/>
      <c r="D350" s="6"/>
      <c r="E350" s="66"/>
      <c r="F350" s="6"/>
    </row>
    <row r="351" spans="1:6" x14ac:dyDescent="0.25">
      <c r="A351" s="6"/>
      <c r="B351" s="47"/>
      <c r="C351" s="6"/>
      <c r="D351" s="6"/>
      <c r="E351" s="66"/>
      <c r="F351" s="6"/>
    </row>
    <row r="352" spans="1:6" x14ac:dyDescent="0.25">
      <c r="A352" s="6"/>
      <c r="B352" s="47"/>
      <c r="C352" s="6"/>
      <c r="D352" s="6"/>
      <c r="E352" s="66"/>
      <c r="F352" s="6"/>
    </row>
    <row r="353" spans="1:6" x14ac:dyDescent="0.25">
      <c r="A353" s="6"/>
      <c r="B353" s="47"/>
      <c r="C353" s="6"/>
      <c r="D353" s="6"/>
      <c r="E353" s="66"/>
      <c r="F353" s="6"/>
    </row>
    <row r="354" spans="1:6" x14ac:dyDescent="0.25">
      <c r="A354" s="6"/>
      <c r="B354" s="47"/>
      <c r="C354" s="6"/>
      <c r="D354" s="6"/>
      <c r="E354" s="66"/>
      <c r="F354" s="6"/>
    </row>
    <row r="355" spans="1:6" x14ac:dyDescent="0.25">
      <c r="A355" s="6"/>
      <c r="B355" s="47"/>
      <c r="C355" s="6"/>
      <c r="D355" s="6"/>
      <c r="E355" s="66"/>
      <c r="F355" s="6"/>
    </row>
    <row r="356" spans="1:6" x14ac:dyDescent="0.25">
      <c r="A356" s="6"/>
      <c r="B356" s="47"/>
      <c r="C356" s="6"/>
      <c r="D356" s="6"/>
      <c r="E356" s="66"/>
      <c r="F356" s="6"/>
    </row>
    <row r="357" spans="1:6" x14ac:dyDescent="0.25">
      <c r="A357" s="6"/>
      <c r="B357" s="47"/>
      <c r="C357" s="6"/>
      <c r="D357" s="6"/>
      <c r="E357" s="66"/>
      <c r="F357" s="6"/>
    </row>
    <row r="358" spans="1:6" x14ac:dyDescent="0.25">
      <c r="A358" s="6"/>
      <c r="B358" s="47"/>
      <c r="C358" s="6"/>
      <c r="D358" s="6"/>
      <c r="E358" s="66"/>
      <c r="F358" s="6"/>
    </row>
    <row r="359" spans="1:6" x14ac:dyDescent="0.25">
      <c r="A359" s="6"/>
      <c r="B359" s="47"/>
      <c r="C359" s="6"/>
      <c r="D359" s="6"/>
      <c r="E359" s="66"/>
      <c r="F359" s="6"/>
    </row>
    <row r="360" spans="1:6" x14ac:dyDescent="0.25">
      <c r="A360" s="6"/>
      <c r="B360" s="47"/>
      <c r="C360" s="6"/>
      <c r="D360" s="6"/>
      <c r="E360" s="66"/>
      <c r="F360" s="6"/>
    </row>
    <row r="361" spans="1:6" x14ac:dyDescent="0.25">
      <c r="A361" s="6"/>
      <c r="B361" s="47"/>
      <c r="C361" s="6"/>
      <c r="D361" s="6"/>
      <c r="E361" s="66"/>
      <c r="F361" s="6"/>
    </row>
    <row r="362" spans="1:6" x14ac:dyDescent="0.25">
      <c r="A362" s="6"/>
      <c r="B362" s="47"/>
      <c r="C362" s="6"/>
      <c r="D362" s="6"/>
      <c r="E362" s="66"/>
      <c r="F362" s="6"/>
    </row>
    <row r="363" spans="1:6" x14ac:dyDescent="0.25">
      <c r="A363" s="6"/>
      <c r="B363" s="47"/>
      <c r="C363" s="6"/>
      <c r="D363" s="6"/>
      <c r="E363" s="66"/>
      <c r="F363" s="6"/>
    </row>
    <row r="364" spans="1:6" x14ac:dyDescent="0.25">
      <c r="A364" s="6"/>
      <c r="B364" s="47"/>
      <c r="C364" s="6"/>
      <c r="D364" s="6"/>
      <c r="E364" s="66"/>
      <c r="F364" s="6"/>
    </row>
    <row r="365" spans="1:6" x14ac:dyDescent="0.25">
      <c r="A365" s="6"/>
      <c r="B365" s="47"/>
      <c r="C365" s="6"/>
      <c r="D365" s="6"/>
      <c r="E365" s="66"/>
      <c r="F365" s="6"/>
    </row>
    <row r="366" spans="1:6" x14ac:dyDescent="0.25">
      <c r="A366" s="6"/>
      <c r="B366" s="47"/>
      <c r="C366" s="6"/>
      <c r="D366" s="6"/>
      <c r="E366" s="66"/>
      <c r="F366" s="6"/>
    </row>
    <row r="367" spans="1:6" x14ac:dyDescent="0.25">
      <c r="A367" s="6"/>
      <c r="B367" s="47"/>
      <c r="C367" s="6"/>
      <c r="D367" s="6"/>
      <c r="E367" s="66"/>
      <c r="F367" s="6"/>
    </row>
    <row r="368" spans="1:6" x14ac:dyDescent="0.25">
      <c r="A368" s="6"/>
      <c r="B368" s="47"/>
      <c r="C368" s="6"/>
      <c r="D368" s="6"/>
      <c r="E368" s="66"/>
      <c r="F368" s="6"/>
    </row>
    <row r="369" spans="1:6" x14ac:dyDescent="0.25">
      <c r="A369" s="6"/>
      <c r="B369" s="47"/>
      <c r="C369" s="6"/>
      <c r="D369" s="6"/>
      <c r="E369" s="66"/>
      <c r="F369" s="6"/>
    </row>
    <row r="370" spans="1:6" x14ac:dyDescent="0.25">
      <c r="A370" s="6"/>
      <c r="B370" s="47"/>
      <c r="C370" s="6"/>
      <c r="D370" s="6"/>
      <c r="E370" s="66"/>
      <c r="F370" s="6"/>
    </row>
    <row r="371" spans="1:6" x14ac:dyDescent="0.25">
      <c r="A371" s="6"/>
      <c r="B371" s="47"/>
      <c r="C371" s="6"/>
      <c r="D371" s="6"/>
      <c r="E371" s="66"/>
      <c r="F371" s="6"/>
    </row>
    <row r="372" spans="1:6" x14ac:dyDescent="0.25">
      <c r="A372" s="6"/>
      <c r="B372" s="47"/>
      <c r="C372" s="6"/>
      <c r="D372" s="6"/>
      <c r="E372" s="66"/>
      <c r="F372" s="6"/>
    </row>
    <row r="373" spans="1:6" x14ac:dyDescent="0.25">
      <c r="A373" s="6"/>
      <c r="B373" s="47"/>
      <c r="C373" s="6"/>
      <c r="D373" s="6"/>
      <c r="E373" s="66"/>
      <c r="F373" s="6"/>
    </row>
    <row r="374" spans="1:6" x14ac:dyDescent="0.25">
      <c r="A374" s="6"/>
      <c r="B374" s="47"/>
      <c r="C374" s="6"/>
      <c r="D374" s="6"/>
      <c r="E374" s="66"/>
      <c r="F374" s="6"/>
    </row>
    <row r="375" spans="1:6" x14ac:dyDescent="0.25">
      <c r="A375" s="6"/>
      <c r="B375" s="47"/>
      <c r="C375" s="6"/>
      <c r="D375" s="6"/>
      <c r="E375" s="66"/>
      <c r="F375" s="6"/>
    </row>
    <row r="376" spans="1:6" x14ac:dyDescent="0.25">
      <c r="A376" s="6"/>
      <c r="B376" s="47"/>
      <c r="C376" s="6"/>
      <c r="D376" s="6"/>
      <c r="E376" s="66"/>
      <c r="F376" s="6"/>
    </row>
    <row r="377" spans="1:6" x14ac:dyDescent="0.25">
      <c r="A377" s="6"/>
      <c r="B377" s="47"/>
      <c r="C377" s="6"/>
      <c r="D377" s="6"/>
      <c r="E377" s="66"/>
      <c r="F377" s="6"/>
    </row>
    <row r="378" spans="1:6" x14ac:dyDescent="0.25">
      <c r="A378" s="6"/>
      <c r="B378" s="47"/>
      <c r="C378" s="6"/>
      <c r="D378" s="6"/>
      <c r="E378" s="66"/>
      <c r="F378" s="6"/>
    </row>
    <row r="379" spans="1:6" x14ac:dyDescent="0.25">
      <c r="A379" s="6"/>
      <c r="B379" s="47"/>
      <c r="C379" s="6"/>
      <c r="D379" s="6"/>
      <c r="E379" s="66"/>
      <c r="F379" s="6"/>
    </row>
    <row r="380" spans="1:6" x14ac:dyDescent="0.25">
      <c r="A380" s="6"/>
      <c r="B380" s="47"/>
      <c r="C380" s="6"/>
      <c r="D380" s="6"/>
      <c r="E380" s="66"/>
      <c r="F380" s="6"/>
    </row>
    <row r="381" spans="1:6" x14ac:dyDescent="0.25">
      <c r="A381" s="6"/>
      <c r="B381" s="47"/>
      <c r="C381" s="6"/>
      <c r="D381" s="6"/>
      <c r="E381" s="66"/>
      <c r="F381" s="6"/>
    </row>
    <row r="382" spans="1:6" x14ac:dyDescent="0.25">
      <c r="A382" s="6"/>
      <c r="B382" s="47"/>
      <c r="C382" s="6"/>
      <c r="D382" s="6"/>
      <c r="E382" s="66"/>
      <c r="F382" s="6"/>
    </row>
    <row r="383" spans="1:6" x14ac:dyDescent="0.25">
      <c r="A383" s="6"/>
      <c r="B383" s="47"/>
      <c r="C383" s="6"/>
      <c r="D383" s="6"/>
      <c r="E383" s="66"/>
      <c r="F383" s="6"/>
    </row>
    <row r="384" spans="1:6" x14ac:dyDescent="0.25">
      <c r="A384" s="6"/>
      <c r="B384" s="47"/>
      <c r="C384" s="6"/>
      <c r="D384" s="6"/>
      <c r="E384" s="66"/>
      <c r="F384" s="6"/>
    </row>
    <row r="385" spans="1:6" x14ac:dyDescent="0.25">
      <c r="A385" s="6"/>
      <c r="B385" s="47"/>
      <c r="C385" s="6"/>
      <c r="D385" s="6"/>
      <c r="E385" s="66"/>
      <c r="F385" s="6"/>
    </row>
    <row r="386" spans="1:6" x14ac:dyDescent="0.25">
      <c r="A386" s="6"/>
      <c r="B386" s="47"/>
      <c r="C386" s="6"/>
      <c r="D386" s="6"/>
      <c r="E386" s="66"/>
      <c r="F386" s="6"/>
    </row>
    <row r="387" spans="1:6" x14ac:dyDescent="0.25">
      <c r="A387" s="6"/>
      <c r="B387" s="47"/>
      <c r="C387" s="6"/>
      <c r="D387" s="6"/>
      <c r="E387" s="66"/>
      <c r="F387" s="6"/>
    </row>
    <row r="388" spans="1:6" x14ac:dyDescent="0.25">
      <c r="A388" s="6"/>
      <c r="B388" s="47"/>
      <c r="C388" s="6"/>
      <c r="D388" s="6"/>
      <c r="E388" s="66"/>
      <c r="F388" s="6"/>
    </row>
    <row r="389" spans="1:6" x14ac:dyDescent="0.25">
      <c r="A389" s="6"/>
      <c r="B389" s="47"/>
      <c r="C389" s="6"/>
      <c r="D389" s="6"/>
      <c r="E389" s="66"/>
      <c r="F389" s="6"/>
    </row>
    <row r="390" spans="1:6" x14ac:dyDescent="0.25">
      <c r="A390" s="6"/>
      <c r="B390" s="47"/>
      <c r="C390" s="6"/>
      <c r="D390" s="6"/>
      <c r="E390" s="66"/>
      <c r="F390" s="6"/>
    </row>
    <row r="391" spans="1:6" x14ac:dyDescent="0.25">
      <c r="A391" s="6"/>
      <c r="B391" s="47"/>
      <c r="C391" s="6"/>
      <c r="D391" s="6"/>
      <c r="E391" s="66"/>
      <c r="F391" s="6"/>
    </row>
    <row r="392" spans="1:6" x14ac:dyDescent="0.25">
      <c r="A392" s="6"/>
      <c r="B392" s="47"/>
      <c r="C392" s="6"/>
      <c r="D392" s="6"/>
      <c r="E392" s="66"/>
      <c r="F392" s="6"/>
    </row>
    <row r="393" spans="1:6" x14ac:dyDescent="0.25">
      <c r="A393" s="6"/>
      <c r="B393" s="47"/>
      <c r="C393" s="6"/>
      <c r="D393" s="6"/>
      <c r="E393" s="66"/>
      <c r="F393" s="6"/>
    </row>
    <row r="394" spans="1:6" x14ac:dyDescent="0.25">
      <c r="A394" s="6"/>
      <c r="B394" s="47"/>
      <c r="C394" s="6"/>
      <c r="D394" s="6"/>
      <c r="E394" s="66"/>
      <c r="F394" s="6"/>
    </row>
    <row r="395" spans="1:6" x14ac:dyDescent="0.25">
      <c r="A395" s="6"/>
      <c r="B395" s="47"/>
      <c r="C395" s="6"/>
      <c r="D395" s="6"/>
      <c r="E395" s="66"/>
      <c r="F395" s="6"/>
    </row>
    <row r="396" spans="1:6" x14ac:dyDescent="0.25">
      <c r="A396" s="6"/>
      <c r="B396" s="47"/>
      <c r="C396" s="6"/>
      <c r="D396" s="6"/>
      <c r="E396" s="66"/>
      <c r="F396" s="6"/>
    </row>
    <row r="397" spans="1:6" x14ac:dyDescent="0.25">
      <c r="A397" s="6"/>
      <c r="B397" s="47"/>
      <c r="C397" s="6"/>
      <c r="D397" s="6"/>
      <c r="E397" s="66"/>
      <c r="F397" s="6"/>
    </row>
    <row r="398" spans="1:6" x14ac:dyDescent="0.25">
      <c r="A398" s="6"/>
      <c r="B398" s="47"/>
      <c r="C398" s="6"/>
      <c r="D398" s="6"/>
      <c r="E398" s="66"/>
      <c r="F398" s="6"/>
    </row>
    <row r="399" spans="1:6" x14ac:dyDescent="0.25">
      <c r="A399" s="6"/>
      <c r="B399" s="47"/>
      <c r="C399" s="6"/>
      <c r="D399" s="6"/>
      <c r="E399" s="66"/>
      <c r="F399" s="6"/>
    </row>
    <row r="400" spans="1:6" x14ac:dyDescent="0.25">
      <c r="A400" s="6"/>
      <c r="B400" s="47"/>
      <c r="C400" s="6"/>
      <c r="D400" s="6"/>
      <c r="E400" s="66"/>
      <c r="F400" s="6"/>
    </row>
    <row r="401" spans="1:6" x14ac:dyDescent="0.25">
      <c r="A401" s="6"/>
      <c r="B401" s="47"/>
      <c r="C401" s="6"/>
      <c r="D401" s="6"/>
      <c r="E401" s="66"/>
      <c r="F401" s="6"/>
    </row>
    <row r="402" spans="1:6" x14ac:dyDescent="0.25">
      <c r="A402" s="6"/>
      <c r="B402" s="47"/>
      <c r="C402" s="6"/>
      <c r="D402" s="6"/>
      <c r="E402" s="66"/>
      <c r="F402" s="6"/>
    </row>
    <row r="403" spans="1:6" x14ac:dyDescent="0.25">
      <c r="A403" s="6"/>
      <c r="B403" s="47"/>
      <c r="C403" s="6"/>
      <c r="D403" s="6"/>
      <c r="E403" s="66"/>
      <c r="F403" s="6"/>
    </row>
    <row r="404" spans="1:6" x14ac:dyDescent="0.25">
      <c r="A404" s="6"/>
      <c r="B404" s="47"/>
      <c r="C404" s="6"/>
      <c r="D404" s="6"/>
      <c r="E404" s="66"/>
      <c r="F404" s="6"/>
    </row>
    <row r="405" spans="1:6" x14ac:dyDescent="0.25">
      <c r="A405" s="6"/>
      <c r="B405" s="47"/>
      <c r="C405" s="6"/>
      <c r="D405" s="6"/>
      <c r="E405" s="66"/>
      <c r="F405" s="6"/>
    </row>
    <row r="406" spans="1:6" x14ac:dyDescent="0.25">
      <c r="A406" s="6"/>
      <c r="B406" s="47"/>
      <c r="C406" s="6"/>
      <c r="D406" s="6"/>
      <c r="E406" s="66"/>
      <c r="F406" s="6"/>
    </row>
    <row r="407" spans="1:6" x14ac:dyDescent="0.25">
      <c r="A407" s="6"/>
      <c r="B407" s="47"/>
      <c r="C407" s="6"/>
      <c r="D407" s="6"/>
      <c r="E407" s="66"/>
      <c r="F407" s="6"/>
    </row>
    <row r="408" spans="1:6" x14ac:dyDescent="0.25">
      <c r="A408" s="6"/>
      <c r="B408" s="47"/>
      <c r="C408" s="6"/>
      <c r="D408" s="6"/>
      <c r="E408" s="66"/>
      <c r="F408" s="6"/>
    </row>
    <row r="409" spans="1:6" x14ac:dyDescent="0.25">
      <c r="A409" s="6"/>
      <c r="B409" s="47"/>
      <c r="C409" s="6"/>
      <c r="D409" s="6"/>
      <c r="E409" s="66"/>
      <c r="F409" s="6"/>
    </row>
    <row r="410" spans="1:6" x14ac:dyDescent="0.25">
      <c r="A410" s="6"/>
      <c r="B410" s="47"/>
      <c r="C410" s="6"/>
      <c r="D410" s="6"/>
      <c r="E410" s="66"/>
      <c r="F410" s="6"/>
    </row>
    <row r="411" spans="1:6" x14ac:dyDescent="0.25">
      <c r="A411" s="6"/>
      <c r="B411" s="47"/>
      <c r="C411" s="6"/>
      <c r="D411" s="6"/>
      <c r="E411" s="66"/>
      <c r="F411" s="6"/>
    </row>
    <row r="412" spans="1:6" x14ac:dyDescent="0.25">
      <c r="A412" s="6"/>
      <c r="B412" s="47"/>
      <c r="C412" s="6"/>
      <c r="D412" s="6"/>
      <c r="E412" s="66"/>
      <c r="F412" s="6"/>
    </row>
    <row r="413" spans="1:6" x14ac:dyDescent="0.25">
      <c r="A413" s="6"/>
      <c r="B413" s="47"/>
      <c r="C413" s="6"/>
      <c r="D413" s="6"/>
      <c r="E413" s="66"/>
      <c r="F413" s="6"/>
    </row>
    <row r="414" spans="1:6" x14ac:dyDescent="0.25">
      <c r="A414" s="6"/>
      <c r="B414" s="47"/>
      <c r="C414" s="6"/>
      <c r="D414" s="6"/>
      <c r="E414" s="66"/>
      <c r="F414" s="6"/>
    </row>
    <row r="415" spans="1:6" x14ac:dyDescent="0.25">
      <c r="A415" s="6"/>
      <c r="B415" s="47"/>
      <c r="C415" s="6"/>
      <c r="D415" s="6"/>
      <c r="E415" s="66"/>
      <c r="F415" s="6"/>
    </row>
    <row r="416" spans="1:6" x14ac:dyDescent="0.25">
      <c r="A416" s="6"/>
      <c r="B416" s="47"/>
      <c r="C416" s="6"/>
      <c r="D416" s="6"/>
      <c r="E416" s="66"/>
      <c r="F416" s="6"/>
    </row>
    <row r="417" spans="1:6" x14ac:dyDescent="0.25">
      <c r="A417" s="6"/>
      <c r="B417" s="47"/>
      <c r="C417" s="6"/>
      <c r="D417" s="6"/>
      <c r="E417" s="66"/>
      <c r="F417" s="6"/>
    </row>
    <row r="418" spans="1:6" x14ac:dyDescent="0.25">
      <c r="A418" s="6"/>
      <c r="B418" s="47"/>
      <c r="C418" s="6"/>
      <c r="D418" s="6"/>
      <c r="E418" s="66"/>
      <c r="F418" s="6"/>
    </row>
    <row r="419" spans="1:6" x14ac:dyDescent="0.25">
      <c r="A419" s="6"/>
      <c r="B419" s="47"/>
      <c r="C419" s="6"/>
      <c r="D419" s="6"/>
      <c r="E419" s="66"/>
      <c r="F419" s="6"/>
    </row>
    <row r="420" spans="1:6" x14ac:dyDescent="0.25">
      <c r="A420" s="6"/>
      <c r="B420" s="47"/>
      <c r="C420" s="6"/>
      <c r="D420" s="6"/>
      <c r="E420" s="66"/>
      <c r="F420" s="6"/>
    </row>
    <row r="421" spans="1:6" x14ac:dyDescent="0.25">
      <c r="A421" s="6"/>
      <c r="B421" s="47"/>
      <c r="C421" s="6"/>
      <c r="D421" s="6"/>
      <c r="E421" s="66"/>
      <c r="F421" s="6"/>
    </row>
    <row r="422" spans="1:6" x14ac:dyDescent="0.25">
      <c r="A422" s="6"/>
      <c r="B422" s="47"/>
      <c r="C422" s="6"/>
      <c r="D422" s="6"/>
      <c r="E422" s="66"/>
      <c r="F422" s="6"/>
    </row>
    <row r="423" spans="1:6" x14ac:dyDescent="0.25">
      <c r="A423" s="6"/>
      <c r="B423" s="47"/>
      <c r="C423" s="6"/>
      <c r="D423" s="6"/>
      <c r="E423" s="66"/>
      <c r="F423" s="6"/>
    </row>
    <row r="424" spans="1:6" x14ac:dyDescent="0.25">
      <c r="A424" s="6"/>
      <c r="B424" s="47"/>
      <c r="C424" s="6"/>
      <c r="D424" s="6"/>
      <c r="E424" s="66"/>
      <c r="F424" s="6"/>
    </row>
    <row r="425" spans="1:6" x14ac:dyDescent="0.25">
      <c r="A425" s="6"/>
      <c r="B425" s="47"/>
      <c r="C425" s="6"/>
      <c r="D425" s="6"/>
      <c r="E425" s="66"/>
      <c r="F425" s="6"/>
    </row>
    <row r="426" spans="1:6" x14ac:dyDescent="0.25">
      <c r="A426" s="6"/>
      <c r="B426" s="47"/>
      <c r="C426" s="6"/>
      <c r="D426" s="6"/>
      <c r="E426" s="66"/>
      <c r="F426" s="6"/>
    </row>
    <row r="427" spans="1:6" x14ac:dyDescent="0.25">
      <c r="A427" s="6"/>
      <c r="B427" s="47"/>
      <c r="C427" s="6"/>
      <c r="D427" s="6"/>
      <c r="E427" s="66"/>
      <c r="F427" s="6"/>
    </row>
    <row r="428" spans="1:6" x14ac:dyDescent="0.25">
      <c r="A428" s="6"/>
      <c r="B428" s="47"/>
      <c r="C428" s="6"/>
      <c r="D428" s="6"/>
      <c r="E428" s="66"/>
      <c r="F428" s="6"/>
    </row>
    <row r="429" spans="1:6" x14ac:dyDescent="0.25">
      <c r="A429" s="6"/>
      <c r="B429" s="47"/>
      <c r="C429" s="6"/>
      <c r="D429" s="6"/>
      <c r="E429" s="66"/>
      <c r="F429" s="6"/>
    </row>
    <row r="430" spans="1:6" x14ac:dyDescent="0.25">
      <c r="A430" s="6"/>
      <c r="B430" s="47"/>
      <c r="C430" s="6"/>
      <c r="D430" s="6"/>
      <c r="E430" s="66"/>
      <c r="F430" s="6"/>
    </row>
    <row r="431" spans="1:6" x14ac:dyDescent="0.25">
      <c r="A431" s="6"/>
      <c r="B431" s="47"/>
      <c r="C431" s="6"/>
      <c r="D431" s="6"/>
      <c r="E431" s="66"/>
      <c r="F431" s="6"/>
    </row>
    <row r="432" spans="1:6" x14ac:dyDescent="0.25">
      <c r="A432" s="6"/>
      <c r="B432" s="47"/>
      <c r="C432" s="6"/>
      <c r="D432" s="6"/>
      <c r="E432" s="66"/>
      <c r="F432" s="6"/>
    </row>
    <row r="433" spans="1:6" x14ac:dyDescent="0.25">
      <c r="A433" s="6"/>
      <c r="B433" s="47"/>
      <c r="C433" s="6"/>
      <c r="D433" s="6"/>
      <c r="E433" s="66"/>
      <c r="F433" s="6"/>
    </row>
    <row r="434" spans="1:6" x14ac:dyDescent="0.25">
      <c r="A434" s="6"/>
      <c r="B434" s="47"/>
      <c r="C434" s="6"/>
      <c r="D434" s="6"/>
      <c r="E434" s="66"/>
      <c r="F434" s="6"/>
    </row>
    <row r="435" spans="1:6" x14ac:dyDescent="0.25">
      <c r="A435" s="6"/>
      <c r="B435" s="47"/>
      <c r="C435" s="6"/>
      <c r="D435" s="6"/>
      <c r="E435" s="66"/>
      <c r="F435" s="6"/>
    </row>
    <row r="436" spans="1:6" x14ac:dyDescent="0.25">
      <c r="A436" s="6"/>
      <c r="B436" s="47"/>
      <c r="C436" s="6"/>
      <c r="D436" s="6"/>
      <c r="E436" s="66"/>
      <c r="F436" s="6"/>
    </row>
    <row r="437" spans="1:6" x14ac:dyDescent="0.25">
      <c r="A437" s="6"/>
      <c r="B437" s="47"/>
      <c r="C437" s="6"/>
      <c r="D437" s="6"/>
      <c r="E437" s="66"/>
      <c r="F437" s="6"/>
    </row>
    <row r="438" spans="1:6" x14ac:dyDescent="0.25">
      <c r="A438" s="6"/>
      <c r="B438" s="47"/>
      <c r="C438" s="6"/>
      <c r="D438" s="6"/>
      <c r="E438" s="66"/>
      <c r="F438" s="6"/>
    </row>
    <row r="439" spans="1:6" x14ac:dyDescent="0.25">
      <c r="A439" s="6"/>
      <c r="B439" s="47"/>
      <c r="C439" s="6"/>
      <c r="D439" s="6"/>
      <c r="E439" s="66"/>
      <c r="F439" s="6"/>
    </row>
    <row r="440" spans="1:6" x14ac:dyDescent="0.25">
      <c r="A440" s="6"/>
      <c r="B440" s="47"/>
      <c r="C440" s="6"/>
      <c r="D440" s="6"/>
      <c r="E440" s="66"/>
      <c r="F440" s="6"/>
    </row>
    <row r="441" spans="1:6" x14ac:dyDescent="0.25">
      <c r="A441" s="6"/>
      <c r="B441" s="47"/>
      <c r="C441" s="6"/>
      <c r="D441" s="6"/>
      <c r="E441" s="66"/>
      <c r="F441" s="6"/>
    </row>
    <row r="442" spans="1:6" x14ac:dyDescent="0.25">
      <c r="A442" s="6"/>
      <c r="B442" s="47"/>
      <c r="C442" s="6"/>
      <c r="D442" s="6"/>
      <c r="E442" s="66"/>
      <c r="F442" s="6"/>
    </row>
    <row r="443" spans="1:6" x14ac:dyDescent="0.25">
      <c r="A443" s="6"/>
      <c r="B443" s="47"/>
      <c r="C443" s="6"/>
      <c r="D443" s="6"/>
      <c r="E443" s="66"/>
      <c r="F443" s="6"/>
    </row>
    <row r="444" spans="1:6" x14ac:dyDescent="0.25">
      <c r="A444" s="6"/>
      <c r="B444" s="47"/>
      <c r="C444" s="6"/>
      <c r="D444" s="6"/>
      <c r="E444" s="66"/>
      <c r="F444" s="6"/>
    </row>
    <row r="445" spans="1:6" x14ac:dyDescent="0.25">
      <c r="A445" s="6"/>
      <c r="B445" s="47"/>
      <c r="C445" s="6"/>
      <c r="D445" s="6"/>
      <c r="E445" s="66"/>
      <c r="F445" s="6"/>
    </row>
    <row r="446" spans="1:6" x14ac:dyDescent="0.25">
      <c r="A446" s="6"/>
      <c r="B446" s="47"/>
      <c r="C446" s="6"/>
      <c r="D446" s="6"/>
      <c r="E446" s="66"/>
      <c r="F446" s="6"/>
    </row>
    <row r="447" spans="1:6" x14ac:dyDescent="0.25">
      <c r="A447" s="6"/>
      <c r="B447" s="47"/>
      <c r="C447" s="6"/>
      <c r="D447" s="6"/>
      <c r="E447" s="66"/>
      <c r="F447" s="6"/>
    </row>
    <row r="448" spans="1:6" x14ac:dyDescent="0.25">
      <c r="A448" s="6"/>
      <c r="B448" s="47"/>
      <c r="C448" s="6"/>
      <c r="D448" s="6"/>
      <c r="E448" s="66"/>
      <c r="F448" s="6"/>
    </row>
    <row r="449" spans="1:6" x14ac:dyDescent="0.25">
      <c r="A449" s="6"/>
      <c r="B449" s="47"/>
      <c r="C449" s="6"/>
      <c r="D449" s="6"/>
      <c r="E449" s="66"/>
      <c r="F449" s="6"/>
    </row>
    <row r="450" spans="1:6" x14ac:dyDescent="0.25">
      <c r="A450" s="6"/>
      <c r="B450" s="47"/>
      <c r="C450" s="6"/>
      <c r="D450" s="6"/>
      <c r="E450" s="66"/>
      <c r="F450" s="6"/>
    </row>
    <row r="451" spans="1:6" x14ac:dyDescent="0.25">
      <c r="A451" s="6"/>
      <c r="B451" s="47"/>
      <c r="C451" s="6"/>
      <c r="D451" s="6"/>
      <c r="E451" s="66"/>
      <c r="F451" s="6"/>
    </row>
    <row r="452" spans="1:6" x14ac:dyDescent="0.25">
      <c r="A452" s="6"/>
      <c r="B452" s="47"/>
      <c r="C452" s="6"/>
      <c r="D452" s="6"/>
      <c r="E452" s="66"/>
      <c r="F452" s="6"/>
    </row>
    <row r="453" spans="1:6" x14ac:dyDescent="0.25">
      <c r="A453" s="6"/>
      <c r="B453" s="47"/>
      <c r="C453" s="6"/>
      <c r="D453" s="6"/>
      <c r="E453" s="66"/>
      <c r="F453" s="6"/>
    </row>
    <row r="454" spans="1:6" x14ac:dyDescent="0.25">
      <c r="A454" s="6"/>
      <c r="B454" s="47"/>
      <c r="C454" s="6"/>
      <c r="D454" s="6"/>
      <c r="E454" s="66"/>
      <c r="F454" s="6"/>
    </row>
    <row r="455" spans="1:6" x14ac:dyDescent="0.25">
      <c r="A455" s="6"/>
      <c r="B455" s="47"/>
      <c r="C455" s="6"/>
      <c r="D455" s="6"/>
      <c r="E455" s="66"/>
      <c r="F455" s="6"/>
    </row>
    <row r="456" spans="1:6" x14ac:dyDescent="0.25">
      <c r="A456" s="6"/>
      <c r="B456" s="47"/>
      <c r="C456" s="6"/>
      <c r="D456" s="6"/>
      <c r="E456" s="66"/>
      <c r="F456" s="6"/>
    </row>
    <row r="457" spans="1:6" x14ac:dyDescent="0.25">
      <c r="A457" s="6"/>
      <c r="B457" s="47"/>
      <c r="C457" s="6"/>
      <c r="D457" s="6"/>
      <c r="E457" s="66"/>
      <c r="F457" s="6"/>
    </row>
    <row r="458" spans="1:6" x14ac:dyDescent="0.25">
      <c r="A458" s="6"/>
      <c r="B458" s="47"/>
      <c r="C458" s="6"/>
      <c r="D458" s="6"/>
      <c r="E458" s="66"/>
      <c r="F458" s="6"/>
    </row>
    <row r="459" spans="1:6" x14ac:dyDescent="0.25">
      <c r="A459" s="6"/>
      <c r="B459" s="47"/>
      <c r="C459" s="6"/>
      <c r="D459" s="6"/>
      <c r="E459" s="66"/>
      <c r="F459" s="6"/>
    </row>
    <row r="460" spans="1:6" x14ac:dyDescent="0.25">
      <c r="A460" s="6"/>
      <c r="B460" s="47"/>
      <c r="C460" s="6"/>
      <c r="D460" s="6"/>
      <c r="E460" s="66"/>
      <c r="F460" s="6"/>
    </row>
    <row r="461" spans="1:6" x14ac:dyDescent="0.25">
      <c r="A461" s="6"/>
      <c r="B461" s="47"/>
      <c r="C461" s="6"/>
      <c r="D461" s="6"/>
      <c r="E461" s="66"/>
      <c r="F461" s="6"/>
    </row>
    <row r="462" spans="1:6" x14ac:dyDescent="0.25">
      <c r="A462" s="6"/>
      <c r="B462" s="47"/>
      <c r="C462" s="6"/>
      <c r="D462" s="6"/>
      <c r="E462" s="66"/>
      <c r="F462" s="6"/>
    </row>
    <row r="463" spans="1:6" x14ac:dyDescent="0.25">
      <c r="A463" s="6"/>
      <c r="B463" s="47"/>
      <c r="C463" s="6"/>
      <c r="D463" s="6"/>
      <c r="E463" s="66"/>
      <c r="F463" s="6"/>
    </row>
    <row r="464" spans="1:6" x14ac:dyDescent="0.25">
      <c r="A464" s="6"/>
      <c r="B464" s="47"/>
      <c r="C464" s="6"/>
      <c r="D464" s="6"/>
      <c r="E464" s="66"/>
      <c r="F464" s="6"/>
    </row>
    <row r="465" spans="1:6" x14ac:dyDescent="0.25">
      <c r="A465" s="6"/>
      <c r="B465" s="47"/>
      <c r="C465" s="6"/>
      <c r="D465" s="6"/>
      <c r="E465" s="66"/>
      <c r="F465" s="6"/>
    </row>
    <row r="466" spans="1:6" x14ac:dyDescent="0.25">
      <c r="A466" s="6"/>
      <c r="B466" s="47"/>
      <c r="C466" s="6"/>
      <c r="D466" s="6"/>
      <c r="E466" s="66"/>
      <c r="F466" s="6"/>
    </row>
    <row r="467" spans="1:6" x14ac:dyDescent="0.25">
      <c r="A467" s="6"/>
      <c r="B467" s="47"/>
      <c r="C467" s="6"/>
      <c r="D467" s="6"/>
      <c r="E467" s="66"/>
      <c r="F467" s="6"/>
    </row>
    <row r="468" spans="1:6" x14ac:dyDescent="0.25">
      <c r="A468" s="6"/>
      <c r="B468" s="47"/>
      <c r="C468" s="6"/>
      <c r="D468" s="6"/>
      <c r="E468" s="66"/>
      <c r="F468" s="6"/>
    </row>
    <row r="469" spans="1:6" x14ac:dyDescent="0.25">
      <c r="A469" s="6"/>
      <c r="B469" s="47"/>
      <c r="C469" s="6"/>
      <c r="D469" s="6"/>
      <c r="E469" s="66"/>
      <c r="F469" s="6"/>
    </row>
    <row r="470" spans="1:6" x14ac:dyDescent="0.25">
      <c r="A470" s="6"/>
      <c r="B470" s="47"/>
      <c r="C470" s="6"/>
      <c r="D470" s="6"/>
      <c r="E470" s="66"/>
      <c r="F470" s="6"/>
    </row>
  </sheetData>
  <autoFilter ref="A2:M65" xr:uid="{00000000-0009-0000-0000-000000000000}"/>
  <pageMargins left="0.70866141732283472" right="0.70866141732283472" top="0.39370078740157483" bottom="0.47244094488188981" header="0.2" footer="0.2"/>
  <pageSetup paperSize="8" scale="75" fitToHeight="7" orientation="landscape" r:id="rId1"/>
  <headerFooter>
    <oddHeader>&amp;CChiffres clés  -  Aperçu</oddHeader>
    <oddFooter>&amp;LAnnexe 1 - Aperçu de chiffres clés&amp;C&amp;D</oddFooter>
  </headerFooter>
  <ignoredErrors>
    <ignoredError sqref="K20 K43 K46 K5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70A5B0531F724686CD853C8C73E9C5" ma:contentTypeVersion="8" ma:contentTypeDescription="Ein neues Dokument erstellen." ma:contentTypeScope="" ma:versionID="97ea3b4527184cb4f90b06101a251884">
  <xsd:schema xmlns:xsd="http://www.w3.org/2001/XMLSchema" xmlns:xs="http://www.w3.org/2001/XMLSchema" xmlns:p="http://schemas.microsoft.com/office/2006/metadata/properties" xmlns:ns2="4afcfec1-cdd9-40a9-ae65-53b303b009f1" xmlns:ns3="f280aba6-1cd5-4c38-b4a1-56f9f2d054de" targetNamespace="http://schemas.microsoft.com/office/2006/metadata/properties" ma:root="true" ma:fieldsID="14b2e9687576e2e475c47172e709aece" ns2:_="" ns3:_="">
    <xsd:import namespace="4afcfec1-cdd9-40a9-ae65-53b303b009f1"/>
    <xsd:import namespace="f280aba6-1cd5-4c38-b4a1-56f9f2d054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cfec1-cdd9-40a9-ae65-53b303b009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0aba6-1cd5-4c38-b4a1-56f9f2d054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503F2-9B21-454E-BE5F-EAB978C89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cfec1-cdd9-40a9-ae65-53b303b009f1"/>
    <ds:schemaRef ds:uri="f280aba6-1cd5-4c38-b4a1-56f9f2d05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F5793-C306-468E-80F0-25EB7934F5C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f280aba6-1cd5-4c38-b4a1-56f9f2d054de"/>
    <ds:schemaRef ds:uri="4afcfec1-cdd9-40a9-ae65-53b303b009f1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694485-3497-42C9-A8C2-4F058B2C0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chiffres clé</vt:lpstr>
      <vt:lpstr>'chiffres clé'!Zone_d_impression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Mattle</dc:creator>
  <cp:lastModifiedBy>Ivan Progin</cp:lastModifiedBy>
  <cp:lastPrinted>2019-08-07T08:29:19Z</cp:lastPrinted>
  <dcterms:created xsi:type="dcterms:W3CDTF">2015-11-22T10:30:45Z</dcterms:created>
  <dcterms:modified xsi:type="dcterms:W3CDTF">2024-07-15T13:08:52Z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0x0101007D70A5B0531F724686CD853C8C73E9C5</vt:lpwstr>
  </property>
</Properties>
</file>